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PCServer01\Shared\Admin\Regional Planning and Investments Committee\Projects\Cost of Segregation-Transportation\New Transportation Routes to Serve Jobs\Boston Consulting Group Engagement\"/>
    </mc:Choice>
  </mc:AlternateContent>
  <bookViews>
    <workbookView xWindow="0" yWindow="0" windowWidth="19425" windowHeight="11010"/>
  </bookViews>
  <sheets>
    <sheet name="Turnover Cost Calculator" sheetId="4" r:id="rId1"/>
    <sheet name="Turnover By Industry (BLS)" sheetId="2" r:id="rId2"/>
    <sheet name="Reference" sheetId="3" r:id="rId3"/>
    <sheet name="Sources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3" i="3"/>
  <c r="E54" i="4" l="1"/>
  <c r="G69" i="4"/>
  <c r="E50" i="4" l="1"/>
  <c r="G50" i="4" s="1"/>
  <c r="E69" i="4"/>
  <c r="C54" i="4"/>
  <c r="G54" i="4" s="1"/>
  <c r="G58" i="4" l="1"/>
  <c r="C58" i="4"/>
  <c r="E58" i="4"/>
  <c r="C69" i="4"/>
  <c r="I69" i="4" s="1"/>
  <c r="E74" i="4" l="1"/>
  <c r="G8" i="4"/>
  <c r="C62" i="4"/>
  <c r="G62" i="4"/>
  <c r="C74" i="4" l="1"/>
  <c r="G74" i="4" s="1"/>
  <c r="E8" i="4"/>
  <c r="C8" i="4" s="1"/>
  <c r="P12" i="2"/>
  <c r="P11" i="2"/>
  <c r="P10" i="2"/>
  <c r="P9" i="2"/>
  <c r="G19" i="2"/>
  <c r="G18" i="2"/>
  <c r="G17" i="2"/>
  <c r="G16" i="2"/>
  <c r="P8" i="2"/>
  <c r="G15" i="2"/>
  <c r="G14" i="2"/>
  <c r="P7" i="2"/>
  <c r="G13" i="2"/>
  <c r="G12" i="2"/>
  <c r="G11" i="2"/>
  <c r="P6" i="2"/>
  <c r="G10" i="2"/>
  <c r="G9" i="2"/>
  <c r="G8" i="2"/>
  <c r="G7" i="2"/>
  <c r="P5" i="2"/>
  <c r="G6" i="2"/>
  <c r="G5" i="2"/>
  <c r="P4" i="2"/>
  <c r="G4" i="2"/>
  <c r="G3" i="2"/>
  <c r="P3" i="2"/>
  <c r="G2" i="2"/>
  <c r="G21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</calcChain>
</file>

<file path=xl/sharedStrings.xml><?xml version="1.0" encoding="utf-8"?>
<sst xmlns="http://schemas.openxmlformats.org/spreadsheetml/2006/main" count="184" uniqueCount="115">
  <si>
    <t>Sources</t>
  </si>
  <si>
    <t>#</t>
  </si>
  <si>
    <t>Information</t>
  </si>
  <si>
    <t>Source</t>
  </si>
  <si>
    <t>Link</t>
  </si>
  <si>
    <t>Turnover Costs</t>
  </si>
  <si>
    <t>Society for Human Resource Management</t>
  </si>
  <si>
    <t>https://www.peoplekeep.com/blog/bid/312123/employee-retention-the-real-cost-of-losing-an-employee</t>
  </si>
  <si>
    <t>Salaries</t>
  </si>
  <si>
    <t>BLS Quarterly Census of Employment and Wages</t>
  </si>
  <si>
    <t>https://data.bls.gov/cew/apps/table_maker/v4/table_maker.htm#type=11&amp;year=2017&amp;qtr=4&amp;own=5&amp;area=US000&amp;supp=0</t>
  </si>
  <si>
    <t>Turnover Rate</t>
  </si>
  <si>
    <t>BLS Annual total separations by industry and region</t>
  </si>
  <si>
    <t>Attrition due to Transportation</t>
  </si>
  <si>
    <t>https://www.shrm.org/resourcesandtools/hr-topics/employee-relations/pages/many-employees-plan-to-quit.aspx</t>
  </si>
  <si>
    <t>Employee Level</t>
  </si>
  <si>
    <t>Industry</t>
  </si>
  <si>
    <t>2017 Turnover Rate</t>
  </si>
  <si>
    <t>2013 Turnover Rate</t>
  </si>
  <si>
    <t>2014 Turnover Rate</t>
  </si>
  <si>
    <t>2015 Turnover Rate</t>
  </si>
  <si>
    <t>2016 Turnover Rate</t>
  </si>
  <si>
    <t>2017 Q4 Wkly Salary</t>
  </si>
  <si>
    <t>Annual salary</t>
  </si>
  <si>
    <t>Entry</t>
  </si>
  <si>
    <t>Mining and logging</t>
  </si>
  <si>
    <t>Mid</t>
  </si>
  <si>
    <t>Construction</t>
  </si>
  <si>
    <t>Senior</t>
  </si>
  <si>
    <t>Manufacturing durable goods</t>
  </si>
  <si>
    <t>Balance</t>
  </si>
  <si>
    <t>Manufacturing nondurable goods</t>
  </si>
  <si>
    <t>Wholesale trade</t>
  </si>
  <si>
    <t>Retail trade</t>
  </si>
  <si>
    <t>Transportation, warehousing, and utilities</t>
  </si>
  <si>
    <t>Finance and insurance</t>
  </si>
  <si>
    <t>Real estate and rental and leasing</t>
  </si>
  <si>
    <t>Professional and business services</t>
  </si>
  <si>
    <t>Educational services</t>
  </si>
  <si>
    <t>Health care and social assistance</t>
  </si>
  <si>
    <t>Arts, entertainment, and recreation</t>
  </si>
  <si>
    <t>Accommodation and food services</t>
  </si>
  <si>
    <t>Other services</t>
  </si>
  <si>
    <t>Government</t>
  </si>
  <si>
    <t>REGION(2)</t>
  </si>
  <si>
    <t>Northeast</t>
  </si>
  <si>
    <t>South</t>
  </si>
  <si>
    <t>Midwest</t>
  </si>
  <si>
    <t>West</t>
  </si>
  <si>
    <t>Annual Turnover by Industry</t>
  </si>
  <si>
    <t>2013</t>
  </si>
  <si>
    <t>2014</t>
  </si>
  <si>
    <t>2015</t>
  </si>
  <si>
    <t>2016</t>
  </si>
  <si>
    <t>2017</t>
  </si>
  <si>
    <t>5-yr Average</t>
  </si>
  <si>
    <t>Total</t>
  </si>
  <si>
    <t>Total private</t>
  </si>
  <si>
    <t>Manufacturing</t>
  </si>
  <si>
    <t>Trade, transportation, and utilities</t>
  </si>
  <si>
    <t>Financial activities</t>
  </si>
  <si>
    <t>Education and health services</t>
  </si>
  <si>
    <t>Leisure and hospitality</t>
  </si>
  <si>
    <t>Federal</t>
  </si>
  <si>
    <t>State and local</t>
  </si>
  <si>
    <t>State and local education</t>
  </si>
  <si>
    <t>State and local, excluding education</t>
  </si>
  <si>
    <t>Estimated Savings</t>
  </si>
  <si>
    <t>For most accurate results, describe your company below.</t>
  </si>
  <si>
    <t>Questions</t>
  </si>
  <si>
    <t>Answers</t>
  </si>
  <si>
    <t>Select industry (from list)</t>
  </si>
  <si>
    <t>Approximately how many employees do you have?</t>
  </si>
  <si>
    <t>Optional input (otherwise industry averages used)</t>
  </si>
  <si>
    <t>What are the average turnover costs per employee? ($)</t>
  </si>
  <si>
    <t>What is the annual turnover rate? (%)</t>
  </si>
  <si>
    <t>What is the # of employees covered by transportation solution?</t>
  </si>
  <si>
    <t>How many days would transportation be needed annually?</t>
  </si>
  <si>
    <t>Approx. roundtrip time per employee (hrs)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</si>
  <si>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30 minutes will be added to account for multiple pick-ups/drop-offs in the neighborhood</t>
    </r>
  </si>
  <si>
    <t>Turnover Cost Calculator</t>
  </si>
  <si>
    <t>Fundamental equations:</t>
  </si>
  <si>
    <t>Average Turnover Costs per employee</t>
  </si>
  <si>
    <t>X</t>
  </si>
  <si>
    <t># of Employees Turned Over</t>
  </si>
  <si>
    <t>=</t>
  </si>
  <si>
    <t>Annual Turnover Costs</t>
  </si>
  <si>
    <t>Average Rate of Attrition due to Transportation Issues</t>
  </si>
  <si>
    <t>Annual Turnover Costs due to Transportation Issues</t>
  </si>
  <si>
    <r>
      <t>Average Turnover Costs (% of annual salary)</t>
    </r>
    <r>
      <rPr>
        <vertAlign val="superscript"/>
        <sz val="12"/>
        <rFont val="Calibri"/>
        <family val="2"/>
        <scheme val="minor"/>
      </rPr>
      <t>1</t>
    </r>
  </si>
  <si>
    <r>
      <t>Average Employee Annual Salary</t>
    </r>
    <r>
      <rPr>
        <vertAlign val="superscript"/>
        <sz val="12"/>
        <rFont val="Calibri"/>
        <family val="2"/>
        <scheme val="minor"/>
      </rPr>
      <t>2</t>
    </r>
  </si>
  <si>
    <t>Firm Size (# of Employees)</t>
  </si>
  <si>
    <r>
      <t>Annual Turnover Rate</t>
    </r>
    <r>
      <rPr>
        <vertAlign val="superscript"/>
        <sz val="12"/>
        <rFont val="Calibri"/>
        <family val="2"/>
        <scheme val="minor"/>
      </rPr>
      <t>3</t>
    </r>
  </si>
  <si>
    <r>
      <t>Average Rate of Attrition due to Transportation Issues</t>
    </r>
    <r>
      <rPr>
        <vertAlign val="superscript"/>
        <sz val="12"/>
        <rFont val="Calibri"/>
        <family val="2"/>
        <scheme val="minor"/>
      </rPr>
      <t>4</t>
    </r>
  </si>
  <si>
    <r>
      <t xml:space="preserve">Annual Turnover Costs </t>
    </r>
    <r>
      <rPr>
        <b/>
        <i/>
        <sz val="12"/>
        <rFont val="Calibri"/>
        <family val="2"/>
        <scheme val="minor"/>
      </rPr>
      <t>due to Transportation Issues</t>
    </r>
  </si>
  <si>
    <r>
      <t>Transportation Solution Cost Calculator</t>
    </r>
    <r>
      <rPr>
        <sz val="14"/>
        <color theme="1"/>
        <rFont val="Calibri"/>
        <family val="2"/>
        <scheme val="minor"/>
      </rPr>
      <t xml:space="preserve"> </t>
    </r>
  </si>
  <si>
    <t># of Employees covered by transportation program</t>
  </si>
  <si>
    <t>Annual Work Days</t>
  </si>
  <si>
    <t>Roundtrip Cost per Employee/Day</t>
  </si>
  <si>
    <t>Annual Cost of Transportation Program</t>
  </si>
  <si>
    <t>-</t>
  </si>
  <si>
    <t>What is the average employee annual salary? ($)</t>
  </si>
  <si>
    <t>Additional data</t>
  </si>
  <si>
    <t>Potential reduced cost due to transportation investment</t>
  </si>
  <si>
    <t>or</t>
  </si>
  <si>
    <t>Average Turnover Costs  (% of annual salary)</t>
  </si>
  <si>
    <t>Average Employee Annual Salary</t>
  </si>
  <si>
    <t>Annual Turnover Rate</t>
  </si>
  <si>
    <t>Cost of round trip per employee ($)</t>
  </si>
  <si>
    <t>If applicable, choose one of the following inputs:</t>
  </si>
  <si>
    <t>NOTE:</t>
  </si>
  <si>
    <t>GREY cells can be edited.</t>
  </si>
  <si>
    <t>All other cells calculate automatically.</t>
  </si>
  <si>
    <t>Required input</t>
  </si>
  <si>
    <t>https://www.bls.gov/news.release/jolts.t16.htm; https://www.bls.gov/news.release/jolts.t16.htm#jolts_table16.f.1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</si>
</sst>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.00"/>
    <numFmt numFmtId="167" formatCode="&quot;$&quot;#,#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Trebuchet MS"/>
      <family val="2"/>
    </font>
    <font>
      <i/>
      <sz val="10"/>
      <color rgb="FF333333"/>
      <name val="Trebuchet MS"/>
      <family val="2"/>
    </font>
    <font>
      <i/>
      <sz val="10"/>
      <color rgb="FF000000"/>
      <name val="Trebuchet MS"/>
      <family val="2"/>
    </font>
    <font>
      <sz val="10"/>
      <color rgb="FF333333"/>
      <name val="Trebuchet MS"/>
      <family val="2"/>
    </font>
    <font>
      <sz val="10"/>
      <color rgb="FF000000"/>
      <name val="Trebuchet MS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22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66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333333"/>
      <name val="Trebuchet MS"/>
      <family val="2"/>
    </font>
    <font>
      <sz val="10"/>
      <color rgb="FF000000"/>
      <name val="Trebuchet MS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EC732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19D6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164" fontId="0" fillId="0" borderId="0" xfId="2" applyNumberFormat="1" applyFont="1"/>
    <xf numFmtId="2" fontId="0" fillId="0" borderId="0" xfId="2" applyNumberFormat="1" applyFont="1"/>
    <xf numFmtId="165" fontId="0" fillId="0" borderId="0" xfId="1" applyNumberFormat="1" applyFont="1"/>
    <xf numFmtId="0" fontId="8" fillId="0" borderId="0" xfId="0" applyFont="1"/>
    <xf numFmtId="0" fontId="9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16" fillId="0" borderId="0" xfId="0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9" xfId="0" applyBorder="1"/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4" xfId="0" applyFont="1" applyBorder="1"/>
    <xf numFmtId="0" fontId="15" fillId="0" borderId="6" xfId="0" applyFont="1" applyBorder="1"/>
    <xf numFmtId="0" fontId="2" fillId="0" borderId="0" xfId="0" applyFont="1" applyBorder="1"/>
    <xf numFmtId="0" fontId="15" fillId="0" borderId="4" xfId="0" applyFont="1" applyBorder="1"/>
    <xf numFmtId="0" fontId="21" fillId="4" borderId="6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166" fontId="26" fillId="4" borderId="0" xfId="0" applyNumberFormat="1" applyFont="1" applyFill="1" applyBorder="1" applyAlignment="1">
      <alignment vertical="center"/>
    </xf>
    <xf numFmtId="0" fontId="27" fillId="0" borderId="0" xfId="0" applyFont="1" applyBorder="1"/>
    <xf numFmtId="0" fontId="20" fillId="0" borderId="6" xfId="0" applyFont="1" applyBorder="1" applyAlignment="1">
      <alignment horizontal="left"/>
    </xf>
    <xf numFmtId="0" fontId="23" fillId="0" borderId="7" xfId="0" applyFont="1" applyBorder="1" applyAlignment="1">
      <alignment horizontal="center" vertical="center"/>
    </xf>
    <xf numFmtId="164" fontId="25" fillId="4" borderId="0" xfId="2" applyNumberFormat="1" applyFont="1" applyFill="1" applyBorder="1" applyAlignment="1">
      <alignment vertical="center"/>
    </xf>
    <xf numFmtId="1" fontId="26" fillId="4" borderId="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left" vertical="center"/>
    </xf>
    <xf numFmtId="166" fontId="21" fillId="4" borderId="6" xfId="1" applyNumberFormat="1" applyFont="1" applyFill="1" applyBorder="1" applyAlignment="1">
      <alignment vertical="center"/>
    </xf>
    <xf numFmtId="1" fontId="21" fillId="4" borderId="0" xfId="0" applyNumberFormat="1" applyFont="1" applyFill="1" applyBorder="1" applyAlignment="1">
      <alignment vertical="center"/>
    </xf>
    <xf numFmtId="166" fontId="28" fillId="6" borderId="0" xfId="0" applyNumberFormat="1" applyFont="1" applyFill="1" applyBorder="1" applyAlignment="1">
      <alignment horizontal="right" vertical="center"/>
    </xf>
    <xf numFmtId="165" fontId="27" fillId="0" borderId="0" xfId="1" applyNumberFormat="1" applyFont="1" applyBorder="1"/>
    <xf numFmtId="0" fontId="27" fillId="0" borderId="7" xfId="0" applyFont="1" applyBorder="1"/>
    <xf numFmtId="0" fontId="29" fillId="0" borderId="6" xfId="0" applyFont="1" applyBorder="1"/>
    <xf numFmtId="165" fontId="21" fillId="4" borderId="6" xfId="1" applyNumberFormat="1" applyFont="1" applyFill="1" applyBorder="1" applyAlignment="1">
      <alignment vertical="center"/>
    </xf>
    <xf numFmtId="165" fontId="23" fillId="0" borderId="0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 wrapText="1"/>
    </xf>
    <xf numFmtId="0" fontId="20" fillId="6" borderId="10" xfId="0" applyFont="1" applyFill="1" applyBorder="1" applyAlignment="1">
      <alignment vertical="center" wrapText="1"/>
    </xf>
    <xf numFmtId="166" fontId="21" fillId="4" borderId="6" xfId="0" applyNumberFormat="1" applyFont="1" applyFill="1" applyBorder="1" applyAlignment="1">
      <alignment vertical="center"/>
    </xf>
    <xf numFmtId="166" fontId="28" fillId="6" borderId="11" xfId="0" applyNumberFormat="1" applyFont="1" applyFill="1" applyBorder="1" applyAlignment="1">
      <alignment horizontal="center" vertical="center"/>
    </xf>
    <xf numFmtId="0" fontId="27" fillId="0" borderId="8" xfId="0" applyFont="1" applyBorder="1"/>
    <xf numFmtId="0" fontId="27" fillId="0" borderId="2" xfId="0" applyFont="1" applyBorder="1"/>
    <xf numFmtId="0" fontId="27" fillId="0" borderId="9" xfId="0" applyFont="1" applyBorder="1"/>
    <xf numFmtId="0" fontId="3" fillId="0" borderId="0" xfId="0" applyFont="1" applyBorder="1"/>
    <xf numFmtId="0" fontId="21" fillId="4" borderId="0" xfId="0" applyFont="1" applyFill="1" applyBorder="1" applyAlignment="1">
      <alignment vertical="center" wrapText="1"/>
    </xf>
    <xf numFmtId="0" fontId="21" fillId="4" borderId="6" xfId="0" applyFont="1" applyFill="1" applyBorder="1" applyAlignment="1">
      <alignment vertical="center" wrapText="1"/>
    </xf>
    <xf numFmtId="166" fontId="25" fillId="4" borderId="0" xfId="1" applyNumberFormat="1" applyFont="1" applyFill="1" applyBorder="1" applyAlignment="1">
      <alignment vertical="center"/>
    </xf>
    <xf numFmtId="3" fontId="24" fillId="4" borderId="0" xfId="2" applyNumberFormat="1" applyFont="1" applyFill="1" applyBorder="1" applyAlignment="1">
      <alignment vertical="center"/>
    </xf>
    <xf numFmtId="167" fontId="24" fillId="4" borderId="0" xfId="0" applyNumberFormat="1" applyFont="1" applyFill="1" applyBorder="1" applyAlignment="1">
      <alignment vertical="center"/>
    </xf>
    <xf numFmtId="0" fontId="0" fillId="0" borderId="2" xfId="0" applyFill="1" applyBorder="1"/>
    <xf numFmtId="3" fontId="24" fillId="0" borderId="2" xfId="2" applyNumberFormat="1" applyFont="1" applyFill="1" applyBorder="1" applyAlignment="1">
      <alignment vertical="center"/>
    </xf>
    <xf numFmtId="167" fontId="24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0" fillId="0" borderId="4" xfId="0" applyBorder="1"/>
    <xf numFmtId="0" fontId="27" fillId="0" borderId="3" xfId="0" applyFont="1" applyBorder="1"/>
    <xf numFmtId="1" fontId="26" fillId="4" borderId="6" xfId="0" applyNumberFormat="1" applyFont="1" applyFill="1" applyBorder="1" applyAlignment="1">
      <alignment vertical="center"/>
    </xf>
    <xf numFmtId="1" fontId="26" fillId="0" borderId="8" xfId="0" applyNumberFormat="1" applyFont="1" applyFill="1" applyBorder="1" applyAlignment="1">
      <alignment vertical="center"/>
    </xf>
    <xf numFmtId="166" fontId="20" fillId="0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7" borderId="12" xfId="0" applyFont="1" applyFill="1" applyBorder="1"/>
    <xf numFmtId="0" fontId="5" fillId="7" borderId="13" xfId="0" applyFont="1" applyFill="1" applyBorder="1"/>
    <xf numFmtId="0" fontId="5" fillId="7" borderId="14" xfId="0" applyFont="1" applyFill="1" applyBorder="1" applyAlignment="1">
      <alignment horizontal="right"/>
    </xf>
    <xf numFmtId="0" fontId="8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8" fillId="8" borderId="12" xfId="0" applyFont="1" applyFill="1" applyBorder="1"/>
    <xf numFmtId="0" fontId="9" fillId="8" borderId="13" xfId="0" applyFont="1" applyFill="1" applyBorder="1"/>
    <xf numFmtId="0" fontId="9" fillId="8" borderId="14" xfId="0" applyFont="1" applyFill="1" applyBorder="1"/>
    <xf numFmtId="0" fontId="33" fillId="0" borderId="0" xfId="0" applyFont="1"/>
    <xf numFmtId="0" fontId="34" fillId="0" borderId="0" xfId="0" applyFont="1"/>
    <xf numFmtId="0" fontId="15" fillId="0" borderId="6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20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left" vertical="center" wrapText="1"/>
    </xf>
    <xf numFmtId="166" fontId="20" fillId="6" borderId="1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9" fontId="24" fillId="9" borderId="0" xfId="2" applyFont="1" applyFill="1" applyBorder="1" applyAlignment="1">
      <alignment horizontal="right" vertical="center"/>
    </xf>
    <xf numFmtId="164" fontId="24" fillId="9" borderId="6" xfId="2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/>
    </xf>
    <xf numFmtId="165" fontId="28" fillId="6" borderId="3" xfId="0" applyNumberFormat="1" applyFont="1" applyFill="1" applyBorder="1" applyAlignment="1">
      <alignment horizontal="center" vertical="center" wrapText="1"/>
    </xf>
    <xf numFmtId="44" fontId="23" fillId="6" borderId="3" xfId="0" applyNumberFormat="1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wrapText="1"/>
    </xf>
    <xf numFmtId="166" fontId="11" fillId="2" borderId="8" xfId="0" applyNumberFormat="1" applyFont="1" applyFill="1" applyBorder="1" applyAlignment="1">
      <alignment horizontal="center" vertical="center"/>
    </xf>
    <xf numFmtId="166" fontId="28" fillId="6" borderId="2" xfId="0" applyNumberFormat="1" applyFont="1" applyFill="1" applyBorder="1" applyAlignment="1">
      <alignment horizontal="center" vertical="center" wrapText="1"/>
    </xf>
    <xf numFmtId="44" fontId="23" fillId="6" borderId="2" xfId="0" applyNumberFormat="1" applyFont="1" applyFill="1" applyBorder="1" applyAlignment="1">
      <alignment horizontal="center" vertical="center"/>
    </xf>
    <xf numFmtId="166" fontId="20" fillId="6" borderId="2" xfId="0" applyNumberFormat="1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165" fontId="28" fillId="6" borderId="4" xfId="0" applyNumberFormat="1" applyFont="1" applyFill="1" applyBorder="1" applyAlignment="1">
      <alignment horizontal="center" vertical="center" wrapText="1"/>
    </xf>
    <xf numFmtId="166" fontId="28" fillId="6" borderId="8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3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7" borderId="16" xfId="0" applyFont="1" applyFill="1" applyBorder="1"/>
    <xf numFmtId="0" fontId="5" fillId="7" borderId="17" xfId="0" applyFont="1" applyFill="1" applyBorder="1"/>
    <xf numFmtId="0" fontId="5" fillId="7" borderId="18" xfId="0" applyFont="1" applyFill="1" applyBorder="1" applyAlignment="1">
      <alignment horizontal="right"/>
    </xf>
    <xf numFmtId="0" fontId="6" fillId="8" borderId="16" xfId="0" applyFont="1" applyFill="1" applyBorder="1"/>
    <xf numFmtId="0" fontId="7" fillId="8" borderId="17" xfId="0" applyFont="1" applyFill="1" applyBorder="1"/>
    <xf numFmtId="0" fontId="7" fillId="8" borderId="18" xfId="0" applyFont="1" applyFill="1" applyBorder="1"/>
    <xf numFmtId="0" fontId="8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8" fillId="8" borderId="16" xfId="0" applyFont="1" applyFill="1" applyBorder="1"/>
    <xf numFmtId="0" fontId="9" fillId="8" borderId="17" xfId="0" applyFont="1" applyFill="1" applyBorder="1"/>
    <xf numFmtId="0" fontId="9" fillId="8" borderId="18" xfId="0" applyFont="1" applyFill="1" applyBorder="1"/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9" fontId="16" fillId="9" borderId="0" xfId="2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166" fontId="16" fillId="9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/>
    </xf>
    <xf numFmtId="166" fontId="11" fillId="2" borderId="9" xfId="0" applyNumberFormat="1" applyFont="1" applyFill="1" applyBorder="1" applyAlignment="1">
      <alignment horizontal="center" vertical="center"/>
    </xf>
    <xf numFmtId="0" fontId="31" fillId="9" borderId="4" xfId="0" applyFont="1" applyFill="1" applyBorder="1" applyAlignment="1">
      <alignment horizontal="center"/>
    </xf>
    <xf numFmtId="0" fontId="31" fillId="9" borderId="5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16" fillId="9" borderId="0" xfId="0" applyNumberFormat="1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581025</xdr:colOff>
          <xdr:row>33</xdr:row>
          <xdr:rowOff>66675</xdr:rowOff>
        </xdr:from>
        <xdr:to>
          <xdr:col>4</xdr:col>
          <xdr:colOff>38100</xdr:colOff>
          <xdr:row>35</xdr:row>
          <xdr:rowOff>123825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To show/hide detailed savings breakdown, click here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bls.gov/cew/apps/table_maker/v4/table_maker.htm" TargetMode="External"/><Relationship Id="rId2" Type="http://schemas.openxmlformats.org/officeDocument/2006/relationships/hyperlink" Target="https://www.shrm.org/resourcesandtools/hr-topics/employee-relations/pages/many-employees-plan-to-quit.aspx" TargetMode="External"/><Relationship Id="rId1" Type="http://schemas.openxmlformats.org/officeDocument/2006/relationships/hyperlink" Target="https://www.peoplekeep.com/blog/bid/312123/employee-retention-the-real-cost-of-losing-an-employ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J75"/>
  <sheetViews>
    <sheetView showGridLines="0" tabSelected="1" workbookViewId="0">
      <selection activeCell="G13" sqref="G13"/>
    </sheetView>
  </sheetViews>
  <sheetFormatPr defaultRowHeight="15" x14ac:dyDescent="0.25"/>
  <cols>
    <col min="1" max="1" width="1.7109375" customWidth="1"/>
    <col min="2" max="2" width="9" style="13" customWidth="1"/>
    <col min="3" max="3" width="33.42578125" customWidth="1"/>
    <col min="4" max="4" width="18.7109375" customWidth="1"/>
    <col min="5" max="5" width="33.42578125" customWidth="1"/>
    <col min="7" max="7" width="32.140625" customWidth="1"/>
    <col min="8" max="8" width="3.5703125" bestFit="1" customWidth="1"/>
    <col min="9" max="9" width="25.140625" customWidth="1"/>
    <col min="10" max="10" width="2.85546875" customWidth="1"/>
  </cols>
  <sheetData>
    <row r="2" spans="2:10" ht="18.75" x14ac:dyDescent="0.3">
      <c r="B2" s="153" t="s">
        <v>110</v>
      </c>
      <c r="C2" s="158" t="s">
        <v>111</v>
      </c>
      <c r="D2" s="159"/>
    </row>
    <row r="3" spans="2:10" ht="18.75" x14ac:dyDescent="0.3">
      <c r="B3" s="153"/>
      <c r="C3" s="160" t="s">
        <v>112</v>
      </c>
      <c r="D3" s="161"/>
    </row>
    <row r="4" spans="2:10" x14ac:dyDescent="0.25">
      <c r="D4" s="13"/>
      <c r="E4" s="13"/>
      <c r="F4" s="13"/>
      <c r="G4" s="13"/>
      <c r="H4" s="13"/>
    </row>
    <row r="5" spans="2:10" ht="18.75" x14ac:dyDescent="0.3">
      <c r="B5" s="53" t="s">
        <v>67</v>
      </c>
      <c r="C5" s="13"/>
      <c r="D5" s="13"/>
      <c r="E5" s="13"/>
      <c r="F5" s="13"/>
      <c r="G5" s="13"/>
      <c r="H5" s="13"/>
    </row>
    <row r="6" spans="2:10" x14ac:dyDescent="0.25">
      <c r="C6" s="13"/>
      <c r="D6" s="13"/>
      <c r="E6" s="13"/>
      <c r="F6" s="13"/>
      <c r="G6" s="13"/>
      <c r="H6" s="13"/>
    </row>
    <row r="7" spans="2:10" ht="56.25" x14ac:dyDescent="0.45">
      <c r="C7" s="99" t="s">
        <v>103</v>
      </c>
      <c r="D7" s="100" t="s">
        <v>85</v>
      </c>
      <c r="E7" s="101" t="s">
        <v>88</v>
      </c>
      <c r="F7" s="102" t="s">
        <v>100</v>
      </c>
      <c r="G7" s="103" t="s">
        <v>99</v>
      </c>
      <c r="H7" s="108"/>
    </row>
    <row r="8" spans="2:10" ht="28.5" x14ac:dyDescent="0.25">
      <c r="C8" s="104" t="e">
        <f>E8-G8</f>
        <v>#N/A</v>
      </c>
      <c r="D8" s="11"/>
      <c r="E8" s="105" t="e">
        <f>G62</f>
        <v>#N/A</v>
      </c>
      <c r="F8" s="106" t="s">
        <v>100</v>
      </c>
      <c r="G8" s="107" t="e">
        <f>I69</f>
        <v>#N/A</v>
      </c>
      <c r="H8" s="109"/>
    </row>
    <row r="10" spans="2:10" ht="18.75" x14ac:dyDescent="0.3">
      <c r="B10" s="53" t="s">
        <v>68</v>
      </c>
      <c r="C10" s="13"/>
      <c r="D10" s="13"/>
      <c r="E10" s="26"/>
      <c r="F10" s="26"/>
      <c r="G10" s="13"/>
      <c r="H10" s="13"/>
    </row>
    <row r="11" spans="2:10" x14ac:dyDescent="0.25">
      <c r="C11" s="13"/>
      <c r="D11" s="13"/>
      <c r="E11" s="16"/>
      <c r="F11" s="17"/>
      <c r="G11" s="13"/>
      <c r="H11" s="13"/>
    </row>
    <row r="12" spans="2:10" ht="18.75" x14ac:dyDescent="0.3">
      <c r="C12" s="138" t="s">
        <v>69</v>
      </c>
      <c r="D12" s="139"/>
      <c r="E12" s="139" t="s">
        <v>70</v>
      </c>
      <c r="F12" s="140"/>
      <c r="G12" s="15"/>
      <c r="H12" s="13"/>
    </row>
    <row r="13" spans="2:10" ht="15.75" x14ac:dyDescent="0.25">
      <c r="B13" s="114"/>
      <c r="C13" s="147" t="s">
        <v>113</v>
      </c>
      <c r="D13" s="148"/>
      <c r="E13" s="148"/>
      <c r="F13" s="148"/>
      <c r="G13" s="15"/>
      <c r="H13" s="16"/>
    </row>
    <row r="14" spans="2:10" ht="15.75" x14ac:dyDescent="0.25">
      <c r="C14" s="141" t="s">
        <v>71</v>
      </c>
      <c r="D14" s="142"/>
      <c r="E14" s="143"/>
      <c r="F14" s="143"/>
      <c r="G14" s="15"/>
      <c r="H14" s="13"/>
      <c r="I14" s="13"/>
      <c r="J14" s="13"/>
    </row>
    <row r="15" spans="2:10" x14ac:dyDescent="0.25">
      <c r="C15" s="15"/>
      <c r="D15" s="13"/>
      <c r="E15" s="13"/>
      <c r="F15" s="13"/>
      <c r="G15" s="15"/>
      <c r="H15" s="16"/>
      <c r="I15" s="13"/>
      <c r="J15" s="13"/>
    </row>
    <row r="16" spans="2:10" ht="15.75" x14ac:dyDescent="0.25">
      <c r="C16" s="144" t="s">
        <v>72</v>
      </c>
      <c r="D16" s="145"/>
      <c r="E16" s="146"/>
      <c r="F16" s="146"/>
      <c r="G16" s="15"/>
      <c r="H16" s="16"/>
      <c r="I16" s="13"/>
      <c r="J16" s="13"/>
    </row>
    <row r="17" spans="3:10" ht="15.75" x14ac:dyDescent="0.25">
      <c r="C17" s="15"/>
      <c r="D17" s="13"/>
      <c r="E17" s="19"/>
      <c r="F17" s="68"/>
      <c r="G17" s="15"/>
      <c r="H17" s="16"/>
      <c r="I17" s="13"/>
      <c r="J17" s="13"/>
    </row>
    <row r="18" spans="3:10" ht="15.75" customHeight="1" x14ac:dyDescent="0.25">
      <c r="C18" s="147" t="s">
        <v>73</v>
      </c>
      <c r="D18" s="148"/>
      <c r="E18" s="148"/>
      <c r="F18" s="148"/>
      <c r="G18" s="15"/>
      <c r="H18" s="16"/>
      <c r="I18" s="13"/>
      <c r="J18" s="13"/>
    </row>
    <row r="19" spans="3:10" ht="15.75" x14ac:dyDescent="0.25">
      <c r="C19" s="149" t="s">
        <v>101</v>
      </c>
      <c r="D19" s="150"/>
      <c r="E19" s="151"/>
      <c r="F19" s="151"/>
      <c r="G19" s="15"/>
      <c r="H19" s="16"/>
      <c r="I19" s="13"/>
      <c r="J19" s="13"/>
    </row>
    <row r="20" spans="3:10" ht="15.75" x14ac:dyDescent="0.25">
      <c r="C20" s="20"/>
      <c r="D20" s="13"/>
      <c r="E20" s="19"/>
      <c r="F20" s="68"/>
      <c r="G20" s="15"/>
      <c r="H20" s="16"/>
      <c r="I20" s="13"/>
      <c r="J20" s="13"/>
    </row>
    <row r="21" spans="3:10" ht="15.75" x14ac:dyDescent="0.25">
      <c r="C21" s="135" t="s">
        <v>74</v>
      </c>
      <c r="D21" s="136"/>
      <c r="E21" s="152"/>
      <c r="F21" s="152"/>
      <c r="G21" s="15"/>
      <c r="H21" s="16"/>
      <c r="I21" s="13"/>
      <c r="J21" s="13"/>
    </row>
    <row r="22" spans="3:10" ht="15.75" x14ac:dyDescent="0.25">
      <c r="C22" s="20"/>
      <c r="D22" s="13"/>
      <c r="E22" s="19"/>
      <c r="F22" s="68"/>
      <c r="G22" s="15"/>
      <c r="H22" s="16"/>
      <c r="I22" s="13"/>
      <c r="J22" s="13"/>
    </row>
    <row r="23" spans="3:10" ht="15.75" x14ac:dyDescent="0.25">
      <c r="C23" s="135" t="s">
        <v>75</v>
      </c>
      <c r="D23" s="136"/>
      <c r="E23" s="137"/>
      <c r="F23" s="137"/>
      <c r="G23" s="15"/>
      <c r="H23" s="16"/>
      <c r="I23" s="13"/>
      <c r="J23" s="13"/>
    </row>
    <row r="24" spans="3:10" ht="15.75" x14ac:dyDescent="0.25">
      <c r="C24" s="20"/>
      <c r="D24" s="13"/>
      <c r="E24" s="19"/>
      <c r="F24" s="68"/>
      <c r="G24" s="15"/>
      <c r="H24" s="16"/>
      <c r="I24" s="13"/>
      <c r="J24" s="13"/>
    </row>
    <row r="25" spans="3:10" ht="15.75" x14ac:dyDescent="0.25">
      <c r="C25" s="135" t="s">
        <v>76</v>
      </c>
      <c r="D25" s="136"/>
      <c r="E25" s="164"/>
      <c r="F25" s="164"/>
      <c r="G25" s="15"/>
      <c r="H25" s="16"/>
      <c r="I25" s="13"/>
      <c r="J25" s="13"/>
    </row>
    <row r="26" spans="3:10" ht="15.75" x14ac:dyDescent="0.25">
      <c r="C26" s="20"/>
      <c r="D26" s="13"/>
      <c r="E26" s="19"/>
      <c r="F26" s="68"/>
      <c r="G26" s="15"/>
      <c r="H26" s="16"/>
      <c r="I26" s="13"/>
      <c r="J26" s="13"/>
    </row>
    <row r="27" spans="3:10" ht="15.75" x14ac:dyDescent="0.25">
      <c r="C27" s="135" t="s">
        <v>77</v>
      </c>
      <c r="D27" s="136"/>
      <c r="E27" s="165"/>
      <c r="F27" s="165"/>
      <c r="G27" s="15"/>
      <c r="H27" s="16"/>
      <c r="I27" s="13"/>
      <c r="J27" s="13"/>
    </row>
    <row r="28" spans="3:10" ht="15.75" x14ac:dyDescent="0.25">
      <c r="C28" s="91"/>
      <c r="D28" s="92"/>
      <c r="E28" s="93"/>
      <c r="F28" s="93"/>
      <c r="G28" s="15"/>
      <c r="H28" s="16"/>
      <c r="I28" s="13"/>
      <c r="J28" s="13"/>
    </row>
    <row r="29" spans="3:10" ht="15.75" x14ac:dyDescent="0.25">
      <c r="C29" s="133" t="s">
        <v>109</v>
      </c>
      <c r="D29" s="134"/>
      <c r="E29" s="13"/>
      <c r="F29" s="68"/>
      <c r="G29" s="15"/>
      <c r="H29" s="16"/>
      <c r="I29" s="13"/>
      <c r="J29" s="13"/>
    </row>
    <row r="30" spans="3:10" ht="15.75" x14ac:dyDescent="0.25">
      <c r="C30" s="135" t="s">
        <v>108</v>
      </c>
      <c r="D30" s="136"/>
      <c r="E30" s="165"/>
      <c r="F30" s="165"/>
      <c r="G30" s="15"/>
      <c r="H30" s="16"/>
      <c r="I30" s="13"/>
      <c r="J30" s="13"/>
    </row>
    <row r="31" spans="3:10" ht="15.75" x14ac:dyDescent="0.25">
      <c r="C31" s="168" t="s">
        <v>104</v>
      </c>
      <c r="D31" s="169"/>
      <c r="E31" s="13"/>
      <c r="F31" s="68"/>
      <c r="G31" s="15"/>
      <c r="H31" s="16"/>
      <c r="I31" s="13"/>
      <c r="J31" s="13"/>
    </row>
    <row r="32" spans="3:10" ht="15.75" x14ac:dyDescent="0.25">
      <c r="C32" s="166" t="s">
        <v>78</v>
      </c>
      <c r="D32" s="167"/>
      <c r="E32" s="146"/>
      <c r="F32" s="146"/>
      <c r="G32" s="113"/>
      <c r="H32" s="16"/>
      <c r="I32" s="13"/>
      <c r="J32" s="13"/>
    </row>
    <row r="33" spans="2:10" ht="29.25" customHeight="1" x14ac:dyDescent="0.25">
      <c r="C33" s="162" t="s">
        <v>79</v>
      </c>
      <c r="D33" s="163"/>
      <c r="E33" s="11"/>
      <c r="F33" s="115"/>
      <c r="G33" s="68"/>
      <c r="H33" s="16"/>
      <c r="I33" s="13"/>
      <c r="J33" s="13"/>
    </row>
    <row r="34" spans="2:10" ht="15.75" x14ac:dyDescent="0.25">
      <c r="C34" s="22"/>
      <c r="D34" s="23"/>
      <c r="E34" s="13"/>
      <c r="F34" s="13"/>
      <c r="G34" s="68"/>
      <c r="H34" s="16"/>
      <c r="I34" s="13"/>
      <c r="J34" s="13"/>
    </row>
    <row r="35" spans="2:10" x14ac:dyDescent="0.25">
      <c r="C35" s="22"/>
      <c r="D35" s="23"/>
      <c r="E35" s="13"/>
      <c r="F35" s="13"/>
      <c r="G35" s="13"/>
      <c r="H35" s="13"/>
      <c r="I35" s="13"/>
      <c r="J35" s="13"/>
    </row>
    <row r="36" spans="2:10" x14ac:dyDescent="0.25">
      <c r="C36" s="13"/>
      <c r="D36" s="13"/>
      <c r="E36" s="13"/>
      <c r="F36" s="13"/>
      <c r="G36" s="13"/>
      <c r="H36" s="13"/>
      <c r="I36" s="13"/>
      <c r="J36" s="13"/>
    </row>
    <row r="37" spans="2:10" ht="18.75" x14ac:dyDescent="0.3">
      <c r="B37" s="53" t="s">
        <v>80</v>
      </c>
      <c r="C37" s="13"/>
      <c r="D37" s="13"/>
      <c r="E37" s="13"/>
      <c r="F37" s="13"/>
      <c r="G37" s="13"/>
      <c r="H37" s="13"/>
    </row>
    <row r="38" spans="2:10" ht="18.75" x14ac:dyDescent="0.3">
      <c r="B38" s="53"/>
      <c r="C38" s="13"/>
      <c r="D38" s="13"/>
      <c r="E38" s="13"/>
      <c r="F38" s="13"/>
      <c r="G38" s="13"/>
      <c r="H38" s="13"/>
    </row>
    <row r="39" spans="2:10" ht="19.5" x14ac:dyDescent="0.3">
      <c r="B39" s="53"/>
      <c r="C39" s="24" t="s">
        <v>81</v>
      </c>
      <c r="D39" s="12"/>
      <c r="E39" s="12"/>
      <c r="F39" s="12"/>
      <c r="G39" s="12"/>
      <c r="H39" s="14"/>
    </row>
    <row r="40" spans="2:10" ht="31.5" x14ac:dyDescent="0.3">
      <c r="B40" s="53"/>
      <c r="C40" s="80" t="s">
        <v>105</v>
      </c>
      <c r="D40" s="81" t="s">
        <v>83</v>
      </c>
      <c r="E40" s="82" t="s">
        <v>106</v>
      </c>
      <c r="F40" s="81" t="s">
        <v>85</v>
      </c>
      <c r="G40" s="96" t="s">
        <v>82</v>
      </c>
      <c r="H40" s="18"/>
    </row>
    <row r="41" spans="2:10" ht="19.5" x14ac:dyDescent="0.3">
      <c r="B41" s="53"/>
      <c r="C41" s="84"/>
      <c r="D41" s="85"/>
      <c r="E41" s="85"/>
      <c r="F41" s="85"/>
      <c r="G41" s="85"/>
      <c r="H41" s="18"/>
    </row>
    <row r="42" spans="2:10" ht="18.75" x14ac:dyDescent="0.3">
      <c r="B42" s="53"/>
      <c r="C42" s="80" t="s">
        <v>91</v>
      </c>
      <c r="D42" s="81" t="s">
        <v>83</v>
      </c>
      <c r="E42" s="82" t="s">
        <v>107</v>
      </c>
      <c r="F42" s="81" t="s">
        <v>85</v>
      </c>
      <c r="G42" s="83" t="s">
        <v>84</v>
      </c>
      <c r="H42" s="18"/>
    </row>
    <row r="43" spans="2:10" ht="19.5" x14ac:dyDescent="0.3">
      <c r="B43" s="53"/>
      <c r="C43" s="84"/>
      <c r="D43" s="85"/>
      <c r="E43" s="85"/>
      <c r="F43" s="85"/>
      <c r="G43" s="85"/>
      <c r="H43" s="18"/>
    </row>
    <row r="44" spans="2:10" ht="31.5" x14ac:dyDescent="0.3">
      <c r="B44" s="53"/>
      <c r="C44" s="80" t="s">
        <v>82</v>
      </c>
      <c r="D44" s="81" t="s">
        <v>83</v>
      </c>
      <c r="E44" s="82" t="s">
        <v>84</v>
      </c>
      <c r="F44" s="81" t="s">
        <v>85</v>
      </c>
      <c r="G44" s="83" t="s">
        <v>86</v>
      </c>
      <c r="H44" s="18"/>
    </row>
    <row r="45" spans="2:10" ht="18.75" x14ac:dyDescent="0.3">
      <c r="B45" s="53"/>
      <c r="C45" s="86"/>
      <c r="D45" s="81"/>
      <c r="E45" s="82"/>
      <c r="F45" s="81"/>
      <c r="G45" s="83"/>
      <c r="H45" s="18"/>
      <c r="I45" s="15"/>
    </row>
    <row r="46" spans="2:10" ht="31.5" x14ac:dyDescent="0.25">
      <c r="C46" s="87" t="s">
        <v>86</v>
      </c>
      <c r="D46" s="88" t="s">
        <v>83</v>
      </c>
      <c r="E46" s="89" t="s">
        <v>87</v>
      </c>
      <c r="F46" s="88" t="s">
        <v>85</v>
      </c>
      <c r="G46" s="90" t="s">
        <v>88</v>
      </c>
      <c r="H46" s="21"/>
      <c r="I46" s="15"/>
    </row>
    <row r="47" spans="2:10" x14ac:dyDescent="0.25">
      <c r="C47" s="26"/>
      <c r="D47" s="13"/>
      <c r="E47" s="13"/>
      <c r="F47" s="13"/>
      <c r="G47" s="13"/>
      <c r="H47" s="13"/>
    </row>
    <row r="48" spans="2:10" ht="15.75" x14ac:dyDescent="0.25">
      <c r="C48" s="27" t="s">
        <v>82</v>
      </c>
      <c r="D48" s="12"/>
      <c r="E48" s="12"/>
      <c r="F48" s="12"/>
      <c r="G48" s="12"/>
      <c r="H48" s="14"/>
    </row>
    <row r="49" spans="3:10" ht="33.75" x14ac:dyDescent="0.25">
      <c r="C49" s="55" t="s">
        <v>89</v>
      </c>
      <c r="D49" s="29" t="s">
        <v>83</v>
      </c>
      <c r="E49" s="30" t="s">
        <v>90</v>
      </c>
      <c r="F49" s="29" t="s">
        <v>85</v>
      </c>
      <c r="G49" s="54" t="s">
        <v>82</v>
      </c>
      <c r="H49" s="18"/>
    </row>
    <row r="50" spans="3:10" ht="15.75" x14ac:dyDescent="0.25">
      <c r="C50" s="98">
        <v>0.2</v>
      </c>
      <c r="D50" s="13"/>
      <c r="E50" s="56" t="e">
        <f>IF(COUNT(E19)&gt;0,E19,VLOOKUP(E14,Reference!E:M,9,0))</f>
        <v>#N/A</v>
      </c>
      <c r="F50" s="13"/>
      <c r="G50" s="31" t="e">
        <f>IF(COUNT(E21) &gt; 0, E21,E50*C50)</f>
        <v>#N/A</v>
      </c>
      <c r="H50" s="18"/>
    </row>
    <row r="51" spans="3:10" x14ac:dyDescent="0.25">
      <c r="C51" s="15"/>
      <c r="D51" s="13"/>
      <c r="E51" s="32"/>
      <c r="F51" s="13"/>
      <c r="G51" s="13"/>
      <c r="H51" s="18"/>
    </row>
    <row r="52" spans="3:10" ht="28.5" x14ac:dyDescent="0.25">
      <c r="C52" s="33" t="s">
        <v>84</v>
      </c>
      <c r="D52" s="29"/>
      <c r="E52" s="32"/>
      <c r="F52" s="29"/>
      <c r="G52" s="29"/>
      <c r="H52" s="34"/>
    </row>
    <row r="53" spans="3:10" ht="28.5" x14ac:dyDescent="0.25">
      <c r="C53" s="28" t="s">
        <v>91</v>
      </c>
      <c r="D53" s="29" t="s">
        <v>83</v>
      </c>
      <c r="E53" s="30" t="s">
        <v>92</v>
      </c>
      <c r="F53" s="29" t="s">
        <v>85</v>
      </c>
      <c r="G53" s="30" t="s">
        <v>84</v>
      </c>
      <c r="H53" s="18"/>
    </row>
    <row r="54" spans="3:10" ht="15.75" x14ac:dyDescent="0.25">
      <c r="C54" s="28">
        <f>E16</f>
        <v>0</v>
      </c>
      <c r="D54" s="13"/>
      <c r="E54" s="35" t="e">
        <f>IF(COUNT(E23)&gt;0,E23,VLOOKUP(E14,Reference!E:F,2,0))</f>
        <v>#N/A</v>
      </c>
      <c r="F54" s="13"/>
      <c r="G54" s="36" t="e">
        <f>E54*C54</f>
        <v>#N/A</v>
      </c>
      <c r="H54" s="18"/>
    </row>
    <row r="55" spans="3:10" ht="28.5" x14ac:dyDescent="0.25">
      <c r="C55" s="15"/>
      <c r="D55" s="13"/>
      <c r="E55" s="32"/>
      <c r="F55" s="29"/>
      <c r="G55" s="13"/>
      <c r="H55" s="18"/>
    </row>
    <row r="56" spans="3:10" ht="15.75" x14ac:dyDescent="0.25">
      <c r="C56" s="25" t="s">
        <v>86</v>
      </c>
      <c r="D56" s="13"/>
      <c r="E56" s="32"/>
      <c r="F56" s="13"/>
      <c r="G56" s="13"/>
      <c r="H56" s="18"/>
    </row>
    <row r="57" spans="3:10" ht="31.5" x14ac:dyDescent="0.25">
      <c r="C57" s="55" t="s">
        <v>82</v>
      </c>
      <c r="D57" s="29" t="s">
        <v>83</v>
      </c>
      <c r="E57" s="30" t="s">
        <v>84</v>
      </c>
      <c r="F57" s="29" t="s">
        <v>85</v>
      </c>
      <c r="G57" s="37" t="s">
        <v>86</v>
      </c>
      <c r="H57" s="18"/>
    </row>
    <row r="58" spans="3:10" ht="15.75" x14ac:dyDescent="0.25">
      <c r="C58" s="38" t="e">
        <f>G50</f>
        <v>#N/A</v>
      </c>
      <c r="D58" s="13"/>
      <c r="E58" s="39" t="e">
        <f>G54</f>
        <v>#N/A</v>
      </c>
      <c r="F58" s="13"/>
      <c r="G58" s="40" t="e">
        <f>G50*G54</f>
        <v>#N/A</v>
      </c>
      <c r="H58" s="18"/>
    </row>
    <row r="59" spans="3:10" x14ac:dyDescent="0.25">
      <c r="C59" s="15"/>
      <c r="D59" s="13"/>
      <c r="E59" s="41"/>
      <c r="F59" s="13"/>
      <c r="G59" s="13"/>
      <c r="H59" s="42"/>
    </row>
    <row r="60" spans="3:10" ht="18.75" x14ac:dyDescent="0.3">
      <c r="C60" s="43" t="s">
        <v>88</v>
      </c>
      <c r="D60" s="13"/>
      <c r="E60" s="32"/>
      <c r="F60" s="13"/>
      <c r="G60" s="13"/>
      <c r="H60" s="42"/>
    </row>
    <row r="61" spans="3:10" ht="33.75" x14ac:dyDescent="0.25">
      <c r="C61" s="44" t="s">
        <v>86</v>
      </c>
      <c r="D61" s="45" t="s">
        <v>83</v>
      </c>
      <c r="E61" s="46" t="s">
        <v>93</v>
      </c>
      <c r="F61" s="29" t="s">
        <v>85</v>
      </c>
      <c r="G61" s="47" t="s">
        <v>94</v>
      </c>
      <c r="H61" s="18"/>
      <c r="J61" s="29"/>
    </row>
    <row r="62" spans="3:10" ht="15.75" x14ac:dyDescent="0.25">
      <c r="C62" s="48" t="e">
        <f>G58</f>
        <v>#N/A</v>
      </c>
      <c r="D62" s="13"/>
      <c r="E62" s="97">
        <v>0.17</v>
      </c>
      <c r="F62" s="13"/>
      <c r="G62" s="49" t="e">
        <f>G58*E62</f>
        <v>#N/A</v>
      </c>
      <c r="H62" s="42"/>
    </row>
    <row r="63" spans="3:10" ht="28.5" x14ac:dyDescent="0.25">
      <c r="C63" s="50"/>
      <c r="D63" s="51"/>
      <c r="E63" s="51"/>
      <c r="F63" s="51"/>
      <c r="G63" s="51"/>
      <c r="H63" s="52"/>
      <c r="J63" s="29"/>
    </row>
    <row r="64" spans="3:10" ht="20.25" customHeight="1" x14ac:dyDescent="0.25">
      <c r="C64" s="32"/>
      <c r="D64" s="32"/>
      <c r="E64" s="32"/>
      <c r="F64" s="32"/>
      <c r="G64" s="32"/>
      <c r="H64" s="32"/>
      <c r="J64" s="29"/>
    </row>
    <row r="65" spans="2:10" ht="28.5" x14ac:dyDescent="0.3">
      <c r="B65" s="53" t="s">
        <v>95</v>
      </c>
      <c r="C65" s="32"/>
      <c r="D65" s="32"/>
      <c r="E65" s="32"/>
      <c r="F65" s="32"/>
      <c r="G65" s="32"/>
      <c r="H65" s="32"/>
      <c r="J65" s="29"/>
    </row>
    <row r="66" spans="2:10" ht="11.45" customHeight="1" x14ac:dyDescent="0.3">
      <c r="B66" s="53"/>
      <c r="H66" s="32"/>
    </row>
    <row r="67" spans="2:10" x14ac:dyDescent="0.25">
      <c r="C67" s="63"/>
      <c r="D67" s="12"/>
      <c r="E67" s="12"/>
      <c r="F67" s="12"/>
      <c r="G67" s="12"/>
      <c r="H67" s="64"/>
      <c r="I67" s="12"/>
      <c r="J67" s="14"/>
    </row>
    <row r="68" spans="2:10" ht="31.5" x14ac:dyDescent="0.25">
      <c r="C68" s="55" t="s">
        <v>96</v>
      </c>
      <c r="D68" s="29" t="s">
        <v>83</v>
      </c>
      <c r="E68" s="30" t="s">
        <v>97</v>
      </c>
      <c r="F68" s="29" t="s">
        <v>83</v>
      </c>
      <c r="G68" s="54" t="s">
        <v>98</v>
      </c>
      <c r="H68" s="29" t="s">
        <v>85</v>
      </c>
      <c r="I68" s="94" t="s">
        <v>99</v>
      </c>
      <c r="J68" s="18"/>
    </row>
    <row r="69" spans="2:10" ht="28.5" x14ac:dyDescent="0.25">
      <c r="C69" s="65" t="e">
        <f>IF(COUNT(E25)&gt;0,E25,G54*E62)</f>
        <v>#N/A</v>
      </c>
      <c r="D69" s="13"/>
      <c r="E69" s="57">
        <f>IF(COUNT(E27)&gt;0,E27,240)</f>
        <v>240</v>
      </c>
      <c r="F69" s="13"/>
      <c r="G69" s="58">
        <f>IF(COUNT(E30)&gt;0, E30, IF(COUNT(E32)&gt;0,(E32+0.5)*50/6,25))</f>
        <v>25</v>
      </c>
      <c r="H69" s="29"/>
      <c r="I69" s="95" t="e">
        <f>C69*E69*G69</f>
        <v>#N/A</v>
      </c>
      <c r="J69" s="18"/>
    </row>
    <row r="70" spans="2:10" ht="28.5" x14ac:dyDescent="0.25">
      <c r="C70" s="66"/>
      <c r="D70" s="59"/>
      <c r="E70" s="60"/>
      <c r="F70" s="59"/>
      <c r="G70" s="61"/>
      <c r="H70" s="62"/>
      <c r="I70" s="67"/>
      <c r="J70" s="21"/>
    </row>
    <row r="71" spans="2:10" x14ac:dyDescent="0.25">
      <c r="C71" s="13"/>
      <c r="D71" s="13"/>
      <c r="E71" s="13"/>
      <c r="F71" s="13"/>
      <c r="G71" s="13"/>
      <c r="H71" s="13"/>
    </row>
    <row r="72" spans="2:10" ht="11.25" customHeight="1" x14ac:dyDescent="0.25">
      <c r="C72" s="11"/>
      <c r="D72" s="11"/>
      <c r="E72" s="11"/>
      <c r="F72" s="11"/>
      <c r="G72" s="11"/>
      <c r="H72" s="11"/>
    </row>
    <row r="73" spans="2:10" ht="31.5" x14ac:dyDescent="0.45">
      <c r="B73" s="18"/>
      <c r="C73" s="110" t="s">
        <v>88</v>
      </c>
      <c r="D73" s="102" t="s">
        <v>100</v>
      </c>
      <c r="E73" s="103" t="s">
        <v>99</v>
      </c>
      <c r="F73" s="100" t="s">
        <v>85</v>
      </c>
      <c r="G73" s="154" t="s">
        <v>103</v>
      </c>
      <c r="H73" s="155"/>
      <c r="J73" s="13"/>
    </row>
    <row r="74" spans="2:10" ht="28.5" x14ac:dyDescent="0.45">
      <c r="C74" s="111" t="e">
        <f>G62</f>
        <v>#N/A</v>
      </c>
      <c r="D74" s="106" t="s">
        <v>100</v>
      </c>
      <c r="E74" s="107" t="e">
        <f>I69</f>
        <v>#N/A</v>
      </c>
      <c r="F74" s="112"/>
      <c r="G74" s="156" t="e">
        <f>C74-E74</f>
        <v>#N/A</v>
      </c>
      <c r="H74" s="157"/>
    </row>
    <row r="75" spans="2:10" x14ac:dyDescent="0.25">
      <c r="C75" s="12"/>
      <c r="D75" s="12"/>
      <c r="E75" s="12"/>
      <c r="F75" s="12"/>
      <c r="G75" s="12"/>
      <c r="H75" s="12"/>
    </row>
  </sheetData>
  <mergeCells count="30">
    <mergeCell ref="B2:B3"/>
    <mergeCell ref="G73:H73"/>
    <mergeCell ref="G74:H74"/>
    <mergeCell ref="C13:F13"/>
    <mergeCell ref="C2:D2"/>
    <mergeCell ref="C3:D3"/>
    <mergeCell ref="C33:D33"/>
    <mergeCell ref="C25:D25"/>
    <mergeCell ref="E25:F25"/>
    <mergeCell ref="C27:D27"/>
    <mergeCell ref="E27:F27"/>
    <mergeCell ref="C32:D32"/>
    <mergeCell ref="E32:F32"/>
    <mergeCell ref="C30:D30"/>
    <mergeCell ref="E30:F30"/>
    <mergeCell ref="C31:D31"/>
    <mergeCell ref="C29:D29"/>
    <mergeCell ref="C23:D23"/>
    <mergeCell ref="E23:F23"/>
    <mergeCell ref="C12:D12"/>
    <mergeCell ref="E12:F12"/>
    <mergeCell ref="C14:D14"/>
    <mergeCell ref="E14:F14"/>
    <mergeCell ref="C16:D16"/>
    <mergeCell ref="E16:F16"/>
    <mergeCell ref="C18:F18"/>
    <mergeCell ref="C19:D19"/>
    <mergeCell ref="E19:F19"/>
    <mergeCell ref="C21:D21"/>
    <mergeCell ref="E21:F21"/>
  </mergeCells>
  <dataValidations count="2">
    <dataValidation type="whole" operator="greaterThan" allowBlank="1" showInputMessage="1" showErrorMessage="1" sqref="E16:F16">
      <formula1>0</formula1>
    </dataValidation>
    <dataValidation type="decimal" operator="greaterThan" allowBlank="1" showInputMessage="1" showErrorMessage="1" sqref="E30:F30">
      <formula1>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owHideSavings">
                <anchor moveWithCells="1" sizeWithCells="1">
                  <from>
                    <xdr:col>1</xdr:col>
                    <xdr:colOff>581025</xdr:colOff>
                    <xdr:row>33</xdr:row>
                    <xdr:rowOff>66675</xdr:rowOff>
                  </from>
                  <to>
                    <xdr:col>4</xdr:col>
                    <xdr:colOff>38100</xdr:colOff>
                    <xdr:row>35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'Turnover By Industry (BLS)'!$A$3:$A$19</xm:f>
          </x14:formula1>
          <xm:sqref>E14:F14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9"/>
  <sheetViews>
    <sheetView workbookViewId="0">
      <selection activeCell="I19" sqref="I19"/>
    </sheetView>
  </sheetViews>
  <sheetFormatPr defaultRowHeight="15" x14ac:dyDescent="0.25"/>
  <cols>
    <col min="1" max="1" width="36.140625" bestFit="1" customWidth="1"/>
    <col min="2" max="6" width="7.42578125" bestFit="1" customWidth="1"/>
    <col min="7" max="7" width="12" bestFit="1" customWidth="1"/>
    <col min="10" max="10" width="31.85546875" bestFit="1" customWidth="1"/>
    <col min="16" max="16" width="12.28515625" bestFit="1" customWidth="1"/>
  </cols>
  <sheetData>
    <row r="1" spans="1:16" ht="15.75" x14ac:dyDescent="0.3">
      <c r="A1" s="121" t="s">
        <v>49</v>
      </c>
      <c r="B1" s="122" t="s">
        <v>50</v>
      </c>
      <c r="C1" s="122" t="s">
        <v>51</v>
      </c>
      <c r="D1" s="122" t="s">
        <v>52</v>
      </c>
      <c r="E1" s="122" t="s">
        <v>53</v>
      </c>
      <c r="F1" s="122" t="s">
        <v>54</v>
      </c>
      <c r="G1" s="123" t="s">
        <v>55</v>
      </c>
      <c r="J1" t="s">
        <v>102</v>
      </c>
    </row>
    <row r="2" spans="1:16" ht="15.75" x14ac:dyDescent="0.3">
      <c r="A2" s="124" t="s">
        <v>56</v>
      </c>
      <c r="B2" s="125">
        <v>38.1</v>
      </c>
      <c r="C2" s="125">
        <v>40</v>
      </c>
      <c r="D2" s="125">
        <v>41.8</v>
      </c>
      <c r="E2" s="125">
        <v>42.2</v>
      </c>
      <c r="F2" s="125">
        <v>43</v>
      </c>
      <c r="G2" s="126">
        <f t="shared" ref="G2:G19" si="0">AVERAGE(B2:F2)</f>
        <v>41.019999999999996</v>
      </c>
      <c r="J2" s="69" t="s">
        <v>49</v>
      </c>
      <c r="K2" s="70" t="s">
        <v>50</v>
      </c>
      <c r="L2" s="70" t="s">
        <v>51</v>
      </c>
      <c r="M2" s="70" t="s">
        <v>52</v>
      </c>
      <c r="N2" s="70" t="s">
        <v>53</v>
      </c>
      <c r="O2" s="70" t="s">
        <v>54</v>
      </c>
      <c r="P2" s="71" t="s">
        <v>55</v>
      </c>
    </row>
    <row r="3" spans="1:16" ht="15.75" x14ac:dyDescent="0.3">
      <c r="A3" s="127" t="s">
        <v>25</v>
      </c>
      <c r="B3" s="128">
        <v>38.799999999999997</v>
      </c>
      <c r="C3" s="128">
        <v>40.700000000000003</v>
      </c>
      <c r="D3" s="128">
        <v>55.6</v>
      </c>
      <c r="E3" s="128">
        <v>58.5</v>
      </c>
      <c r="F3" s="128">
        <v>47.8</v>
      </c>
      <c r="G3" s="129">
        <f t="shared" si="0"/>
        <v>48.279999999999994</v>
      </c>
      <c r="J3" s="72" t="s">
        <v>57</v>
      </c>
      <c r="K3" s="73">
        <v>42.3</v>
      </c>
      <c r="L3" s="73">
        <v>44.5</v>
      </c>
      <c r="M3" s="73">
        <v>46.2</v>
      </c>
      <c r="N3" s="73">
        <v>46.5</v>
      </c>
      <c r="O3" s="73">
        <v>47.4</v>
      </c>
      <c r="P3" s="74">
        <f t="shared" ref="P3:P12" si="1">AVERAGE(K3:O3)</f>
        <v>45.38</v>
      </c>
    </row>
    <row r="4" spans="1:16" ht="15.75" x14ac:dyDescent="0.3">
      <c r="A4" s="130" t="s">
        <v>27</v>
      </c>
      <c r="B4" s="131">
        <v>62.2</v>
      </c>
      <c r="C4" s="131">
        <v>55.9</v>
      </c>
      <c r="D4" s="131">
        <v>55.6</v>
      </c>
      <c r="E4" s="131">
        <v>58</v>
      </c>
      <c r="F4" s="131">
        <v>60.1</v>
      </c>
      <c r="G4" s="132">
        <f t="shared" si="0"/>
        <v>58.36</v>
      </c>
      <c r="J4" s="75" t="s">
        <v>58</v>
      </c>
      <c r="K4" s="76">
        <v>23.1</v>
      </c>
      <c r="L4" s="76">
        <v>24</v>
      </c>
      <c r="M4" s="76">
        <v>25.5</v>
      </c>
      <c r="N4" s="76">
        <v>27.2</v>
      </c>
      <c r="O4" s="76">
        <v>30.4</v>
      </c>
      <c r="P4" s="77">
        <f t="shared" si="1"/>
        <v>26.04</v>
      </c>
    </row>
    <row r="5" spans="1:16" ht="15.75" x14ac:dyDescent="0.3">
      <c r="A5" s="127" t="s">
        <v>29</v>
      </c>
      <c r="B5" s="128">
        <v>21.9</v>
      </c>
      <c r="C5" s="128">
        <v>21.7</v>
      </c>
      <c r="D5" s="128">
        <v>24.2</v>
      </c>
      <c r="E5" s="128">
        <v>25.7</v>
      </c>
      <c r="F5" s="128">
        <v>27.2</v>
      </c>
      <c r="G5" s="129">
        <f t="shared" si="0"/>
        <v>24.14</v>
      </c>
      <c r="J5" s="72" t="s">
        <v>59</v>
      </c>
      <c r="K5" s="73">
        <v>40.9</v>
      </c>
      <c r="L5" s="73">
        <v>46.2</v>
      </c>
      <c r="M5" s="73">
        <v>46.9</v>
      </c>
      <c r="N5" s="73">
        <v>45.2</v>
      </c>
      <c r="O5" s="73">
        <v>45</v>
      </c>
      <c r="P5" s="74">
        <f t="shared" si="1"/>
        <v>44.839999999999996</v>
      </c>
    </row>
    <row r="6" spans="1:16" ht="15.75" x14ac:dyDescent="0.3">
      <c r="A6" s="130" t="s">
        <v>31</v>
      </c>
      <c r="B6" s="131">
        <v>25.1</v>
      </c>
      <c r="C6" s="131">
        <v>27.8</v>
      </c>
      <c r="D6" s="131">
        <v>27.7</v>
      </c>
      <c r="E6" s="131">
        <v>29.7</v>
      </c>
      <c r="F6" s="131">
        <v>35.700000000000003</v>
      </c>
      <c r="G6" s="132">
        <f t="shared" si="0"/>
        <v>29.2</v>
      </c>
      <c r="J6" s="75" t="s">
        <v>60</v>
      </c>
      <c r="K6" s="76">
        <v>29.6</v>
      </c>
      <c r="L6" s="76">
        <v>27.6</v>
      </c>
      <c r="M6" s="76">
        <v>27.3</v>
      </c>
      <c r="N6" s="76">
        <v>26.1</v>
      </c>
      <c r="O6" s="76">
        <v>27.5</v>
      </c>
      <c r="P6" s="77">
        <f t="shared" si="1"/>
        <v>27.619999999999997</v>
      </c>
    </row>
    <row r="7" spans="1:16" ht="15.75" x14ac:dyDescent="0.3">
      <c r="A7" s="127" t="s">
        <v>32</v>
      </c>
      <c r="B7" s="128">
        <v>23.9</v>
      </c>
      <c r="C7" s="128">
        <v>28.6</v>
      </c>
      <c r="D7" s="128">
        <v>28.1</v>
      </c>
      <c r="E7" s="128">
        <v>27.8</v>
      </c>
      <c r="F7" s="128">
        <v>27.3</v>
      </c>
      <c r="G7" s="129">
        <f t="shared" si="0"/>
        <v>27.139999999999997</v>
      </c>
      <c r="J7" s="75" t="s">
        <v>61</v>
      </c>
      <c r="K7" s="76">
        <v>29.2</v>
      </c>
      <c r="L7" s="76">
        <v>29.7</v>
      </c>
      <c r="M7" s="76">
        <v>30.8</v>
      </c>
      <c r="N7" s="76">
        <v>31.3</v>
      </c>
      <c r="O7" s="76">
        <v>32.299999999999997</v>
      </c>
      <c r="P7" s="77">
        <f t="shared" si="1"/>
        <v>30.660000000000004</v>
      </c>
    </row>
    <row r="8" spans="1:16" ht="15.75" x14ac:dyDescent="0.3">
      <c r="A8" s="130" t="s">
        <v>33</v>
      </c>
      <c r="B8" s="131">
        <v>49</v>
      </c>
      <c r="C8" s="131">
        <v>55.7</v>
      </c>
      <c r="D8" s="131">
        <v>56.6</v>
      </c>
      <c r="E8" s="131">
        <v>53.6</v>
      </c>
      <c r="F8" s="131">
        <v>53</v>
      </c>
      <c r="G8" s="132">
        <f t="shared" si="0"/>
        <v>53.58</v>
      </c>
      <c r="J8" s="72" t="s">
        <v>62</v>
      </c>
      <c r="K8" s="73">
        <v>64.099999999999994</v>
      </c>
      <c r="L8" s="73">
        <v>68.7</v>
      </c>
      <c r="M8" s="73">
        <v>73.2</v>
      </c>
      <c r="N8" s="73">
        <v>74.5</v>
      </c>
      <c r="O8" s="73">
        <v>73.8</v>
      </c>
      <c r="P8" s="74">
        <f t="shared" si="1"/>
        <v>70.86</v>
      </c>
    </row>
    <row r="9" spans="1:16" ht="15.75" x14ac:dyDescent="0.3">
      <c r="A9" s="127" t="s">
        <v>34</v>
      </c>
      <c r="B9" s="128">
        <v>35.9</v>
      </c>
      <c r="C9" s="128">
        <v>37.799999999999997</v>
      </c>
      <c r="D9" s="128">
        <v>39.1</v>
      </c>
      <c r="E9" s="128">
        <v>39.799999999999997</v>
      </c>
      <c r="F9" s="128">
        <v>41</v>
      </c>
      <c r="G9" s="129">
        <f t="shared" si="0"/>
        <v>38.719999999999992</v>
      </c>
      <c r="J9" s="75" t="s">
        <v>63</v>
      </c>
      <c r="K9" s="76">
        <v>15.9</v>
      </c>
      <c r="L9" s="76">
        <v>14</v>
      </c>
      <c r="M9" s="76">
        <v>16.5</v>
      </c>
      <c r="N9" s="76">
        <v>16.399999999999999</v>
      </c>
      <c r="O9" s="76">
        <v>16.7</v>
      </c>
      <c r="P9" s="77">
        <f t="shared" si="1"/>
        <v>15.9</v>
      </c>
    </row>
    <row r="10" spans="1:16" ht="15.75" x14ac:dyDescent="0.3">
      <c r="A10" s="130" t="s">
        <v>2</v>
      </c>
      <c r="B10" s="131">
        <v>29.7</v>
      </c>
      <c r="C10" s="131">
        <v>32.299999999999997</v>
      </c>
      <c r="D10" s="131">
        <v>33.6</v>
      </c>
      <c r="E10" s="131">
        <v>32.700000000000003</v>
      </c>
      <c r="F10" s="131">
        <v>35</v>
      </c>
      <c r="G10" s="132">
        <f t="shared" si="0"/>
        <v>32.660000000000004</v>
      </c>
      <c r="J10" s="72" t="s">
        <v>64</v>
      </c>
      <c r="K10" s="73">
        <v>16.100000000000001</v>
      </c>
      <c r="L10" s="73">
        <v>16.5</v>
      </c>
      <c r="M10" s="73">
        <v>18.100000000000001</v>
      </c>
      <c r="N10" s="73">
        <v>18.8</v>
      </c>
      <c r="O10" s="73">
        <v>18.5</v>
      </c>
      <c r="P10" s="74">
        <f t="shared" si="1"/>
        <v>17.600000000000001</v>
      </c>
    </row>
    <row r="11" spans="1:16" ht="15.75" x14ac:dyDescent="0.3">
      <c r="A11" s="127" t="s">
        <v>35</v>
      </c>
      <c r="B11" s="128">
        <v>26.2</v>
      </c>
      <c r="C11" s="128">
        <v>24.5</v>
      </c>
      <c r="D11" s="128">
        <v>24.5</v>
      </c>
      <c r="E11" s="128">
        <v>23.1</v>
      </c>
      <c r="F11" s="128">
        <v>24.4</v>
      </c>
      <c r="G11" s="129">
        <f t="shared" si="0"/>
        <v>24.540000000000003</v>
      </c>
      <c r="J11" s="75" t="s">
        <v>65</v>
      </c>
      <c r="K11" s="76">
        <v>15.5</v>
      </c>
      <c r="L11" s="76">
        <v>14.6</v>
      </c>
      <c r="M11" s="76">
        <v>16.8</v>
      </c>
      <c r="N11" s="76">
        <v>17.2</v>
      </c>
      <c r="O11" s="76">
        <v>16.7</v>
      </c>
      <c r="P11" s="77">
        <f t="shared" si="1"/>
        <v>16.160000000000004</v>
      </c>
    </row>
    <row r="12" spans="1:16" ht="15.75" x14ac:dyDescent="0.3">
      <c r="A12" s="130" t="s">
        <v>36</v>
      </c>
      <c r="B12" s="131">
        <v>39.5</v>
      </c>
      <c r="C12" s="131">
        <v>36.5</v>
      </c>
      <c r="D12" s="131">
        <v>35.4</v>
      </c>
      <c r="E12" s="131">
        <v>34.799999999999997</v>
      </c>
      <c r="F12" s="131">
        <v>36.5</v>
      </c>
      <c r="G12" s="132">
        <f t="shared" si="0"/>
        <v>36.54</v>
      </c>
      <c r="J12" s="72" t="s">
        <v>66</v>
      </c>
      <c r="K12" s="73">
        <v>16.8</v>
      </c>
      <c r="L12" s="73">
        <v>18.600000000000001</v>
      </c>
      <c r="M12" s="73">
        <v>19.7</v>
      </c>
      <c r="N12" s="73">
        <v>20.5</v>
      </c>
      <c r="O12" s="73">
        <v>20.6</v>
      </c>
      <c r="P12" s="74">
        <f t="shared" si="1"/>
        <v>19.240000000000002</v>
      </c>
    </row>
    <row r="13" spans="1:16" ht="15.75" x14ac:dyDescent="0.3">
      <c r="A13" s="127" t="s">
        <v>37</v>
      </c>
      <c r="B13" s="128">
        <v>56.7</v>
      </c>
      <c r="C13" s="128">
        <v>60</v>
      </c>
      <c r="D13" s="128">
        <v>61.5</v>
      </c>
      <c r="E13" s="128">
        <v>63.9</v>
      </c>
      <c r="F13" s="128">
        <v>64.099999999999994</v>
      </c>
      <c r="G13" s="129">
        <f t="shared" si="0"/>
        <v>61.239999999999995</v>
      </c>
    </row>
    <row r="14" spans="1:16" ht="15.75" x14ac:dyDescent="0.3">
      <c r="A14" s="130" t="s">
        <v>38</v>
      </c>
      <c r="B14" s="131">
        <v>25.6</v>
      </c>
      <c r="C14" s="131">
        <v>26</v>
      </c>
      <c r="D14" s="131">
        <v>28.3</v>
      </c>
      <c r="E14" s="131">
        <v>28.5</v>
      </c>
      <c r="F14" s="131">
        <v>27.4</v>
      </c>
      <c r="G14" s="132">
        <f t="shared" si="0"/>
        <v>27.160000000000004</v>
      </c>
    </row>
    <row r="15" spans="1:16" ht="15.75" x14ac:dyDescent="0.3">
      <c r="A15" s="127" t="s">
        <v>39</v>
      </c>
      <c r="B15" s="128">
        <v>29.9</v>
      </c>
      <c r="C15" s="128">
        <v>30.3</v>
      </c>
      <c r="D15" s="128">
        <v>31.3</v>
      </c>
      <c r="E15" s="128">
        <v>31.8</v>
      </c>
      <c r="F15" s="128">
        <v>33.200000000000003</v>
      </c>
      <c r="G15" s="129">
        <f t="shared" si="0"/>
        <v>31.3</v>
      </c>
    </row>
    <row r="16" spans="1:16" ht="15.75" x14ac:dyDescent="0.3">
      <c r="A16" s="130" t="s">
        <v>40</v>
      </c>
      <c r="B16" s="131">
        <v>73.7</v>
      </c>
      <c r="C16" s="131">
        <v>81.5</v>
      </c>
      <c r="D16" s="131">
        <v>79.5</v>
      </c>
      <c r="E16" s="131">
        <v>80.099999999999994</v>
      </c>
      <c r="F16" s="131">
        <v>82</v>
      </c>
      <c r="G16" s="132">
        <f t="shared" si="0"/>
        <v>79.359999999999985</v>
      </c>
    </row>
    <row r="17" spans="1:7" ht="15.75" x14ac:dyDescent="0.3">
      <c r="A17" s="127" t="s">
        <v>41</v>
      </c>
      <c r="B17" s="128">
        <v>62.5</v>
      </c>
      <c r="C17" s="128">
        <v>66.599999999999994</v>
      </c>
      <c r="D17" s="128">
        <v>72.2</v>
      </c>
      <c r="E17" s="128">
        <v>73.599999999999994</v>
      </c>
      <c r="F17" s="128">
        <v>72.5</v>
      </c>
      <c r="G17" s="129">
        <f t="shared" si="0"/>
        <v>69.47999999999999</v>
      </c>
    </row>
    <row r="18" spans="1:7" ht="15.75" x14ac:dyDescent="0.3">
      <c r="A18" s="130" t="s">
        <v>42</v>
      </c>
      <c r="B18" s="131">
        <v>39.4</v>
      </c>
      <c r="C18" s="131">
        <v>39.200000000000003</v>
      </c>
      <c r="D18" s="131">
        <v>43.3</v>
      </c>
      <c r="E18" s="131">
        <v>38.200000000000003</v>
      </c>
      <c r="F18" s="131">
        <v>43.8</v>
      </c>
      <c r="G18" s="132">
        <f t="shared" si="0"/>
        <v>40.779999999999994</v>
      </c>
    </row>
    <row r="19" spans="1:7" ht="15.75" x14ac:dyDescent="0.3">
      <c r="A19" s="72" t="s">
        <v>43</v>
      </c>
      <c r="B19" s="73">
        <v>16.100000000000001</v>
      </c>
      <c r="C19" s="73">
        <v>16.100000000000001</v>
      </c>
      <c r="D19" s="73">
        <v>17.899999999999999</v>
      </c>
      <c r="E19" s="73">
        <v>18.5</v>
      </c>
      <c r="F19" s="73">
        <v>18.3</v>
      </c>
      <c r="G19" s="74">
        <f t="shared" si="0"/>
        <v>17.38</v>
      </c>
    </row>
    <row r="20" spans="1:7" ht="15.75" x14ac:dyDescent="0.3">
      <c r="A20" s="9"/>
      <c r="B20" s="10"/>
      <c r="C20" s="10"/>
      <c r="D20" s="10"/>
      <c r="E20" s="10"/>
      <c r="F20" s="10"/>
      <c r="G20" s="10"/>
    </row>
    <row r="21" spans="1:7" ht="15.75" x14ac:dyDescent="0.3">
      <c r="A21" s="9"/>
      <c r="B21" s="10"/>
      <c r="C21" s="10"/>
      <c r="D21" s="10"/>
      <c r="E21" s="10"/>
      <c r="F21" s="10"/>
      <c r="G21" s="10"/>
    </row>
    <row r="22" spans="1:7" ht="15.75" x14ac:dyDescent="0.3">
      <c r="A22" s="9"/>
      <c r="B22" s="10"/>
      <c r="C22" s="10"/>
      <c r="D22" s="10"/>
      <c r="E22" s="10"/>
      <c r="F22" s="10"/>
      <c r="G22" s="10"/>
    </row>
    <row r="23" spans="1:7" ht="15.75" x14ac:dyDescent="0.3">
      <c r="A23" s="9"/>
      <c r="B23" s="10"/>
      <c r="C23" s="10"/>
      <c r="D23" s="10"/>
      <c r="E23" s="10"/>
      <c r="F23" s="10"/>
      <c r="G23" s="10"/>
    </row>
    <row r="24" spans="1:7" ht="15.75" x14ac:dyDescent="0.3">
      <c r="A24" s="9"/>
      <c r="B24" s="10"/>
      <c r="C24" s="10"/>
      <c r="D24" s="10"/>
      <c r="E24" s="10"/>
      <c r="F24" s="10"/>
      <c r="G24" s="10"/>
    </row>
    <row r="25" spans="1:7" ht="15.75" x14ac:dyDescent="0.3">
      <c r="A25" s="78"/>
      <c r="B25" s="79"/>
      <c r="C25" s="79"/>
      <c r="D25" s="79"/>
      <c r="E25" s="79"/>
      <c r="F25" s="79"/>
      <c r="G25" s="79"/>
    </row>
    <row r="26" spans="1:7" ht="15.75" x14ac:dyDescent="0.3">
      <c r="A26" s="78"/>
      <c r="B26" s="79"/>
      <c r="C26" s="79"/>
      <c r="D26" s="79"/>
      <c r="E26" s="79"/>
      <c r="F26" s="79"/>
      <c r="G26" s="79"/>
    </row>
    <row r="27" spans="1:7" ht="15.75" x14ac:dyDescent="0.3">
      <c r="A27" s="78"/>
      <c r="B27" s="79"/>
      <c r="C27" s="79"/>
      <c r="D27" s="79"/>
      <c r="E27" s="79"/>
      <c r="F27" s="79"/>
      <c r="G27" s="79"/>
    </row>
    <row r="28" spans="1:7" ht="15.75" x14ac:dyDescent="0.3">
      <c r="A28" s="78"/>
      <c r="B28" s="79"/>
      <c r="C28" s="79"/>
      <c r="D28" s="79"/>
      <c r="E28" s="79"/>
      <c r="F28" s="79"/>
      <c r="G28" s="79"/>
    </row>
    <row r="29" spans="1:7" ht="15.75" x14ac:dyDescent="0.3">
      <c r="A29" s="78"/>
      <c r="B29" s="79"/>
      <c r="C29" s="79"/>
      <c r="D29" s="79"/>
      <c r="E29" s="79"/>
      <c r="F29" s="79"/>
      <c r="G29" s="7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M34"/>
  <sheetViews>
    <sheetView workbookViewId="0">
      <selection activeCell="F22" sqref="F22"/>
    </sheetView>
  </sheetViews>
  <sheetFormatPr defaultColWidth="8.85546875" defaultRowHeight="15" x14ac:dyDescent="0.25"/>
  <cols>
    <col min="5" max="5" width="36" customWidth="1"/>
    <col min="6" max="6" width="18.140625" bestFit="1" customWidth="1"/>
    <col min="7" max="11" width="0" hidden="1" customWidth="1"/>
    <col min="12" max="12" width="10.140625" hidden="1" customWidth="1"/>
    <col min="13" max="13" width="12.140625" customWidth="1"/>
  </cols>
  <sheetData>
    <row r="2" spans="2:13" x14ac:dyDescent="0.25">
      <c r="B2" s="5" t="s">
        <v>15</v>
      </c>
      <c r="C2" s="5" t="s">
        <v>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17</v>
      </c>
      <c r="L2" s="5" t="s">
        <v>22</v>
      </c>
      <c r="M2" s="5" t="s">
        <v>23</v>
      </c>
    </row>
    <row r="3" spans="2:13" x14ac:dyDescent="0.25">
      <c r="B3" t="s">
        <v>24</v>
      </c>
      <c r="C3">
        <v>0.16</v>
      </c>
      <c r="E3" t="s">
        <v>25</v>
      </c>
      <c r="F3" s="6">
        <f>0.01*K3</f>
        <v>0.47799999999999998</v>
      </c>
      <c r="G3" s="7">
        <v>38.799999999999997</v>
      </c>
      <c r="H3" s="7">
        <v>40.700000000000003</v>
      </c>
      <c r="I3" s="7">
        <v>55.6</v>
      </c>
      <c r="J3" s="7">
        <v>58.5</v>
      </c>
      <c r="K3" s="7">
        <v>47.8</v>
      </c>
      <c r="L3" s="8">
        <v>1135</v>
      </c>
      <c r="M3" s="8">
        <f>L3*52</f>
        <v>59020</v>
      </c>
    </row>
    <row r="4" spans="2:13" x14ac:dyDescent="0.25">
      <c r="B4" t="s">
        <v>26</v>
      </c>
      <c r="C4">
        <v>0.2</v>
      </c>
      <c r="E4" t="s">
        <v>27</v>
      </c>
      <c r="F4" s="6">
        <f t="shared" ref="F4:F19" si="0">0.01*K4</f>
        <v>0.60099999999999998</v>
      </c>
      <c r="G4" s="7">
        <v>62.2</v>
      </c>
      <c r="H4" s="7">
        <v>55.9</v>
      </c>
      <c r="I4" s="7">
        <v>55.6</v>
      </c>
      <c r="J4" s="7">
        <v>58</v>
      </c>
      <c r="K4" s="7">
        <v>60.1</v>
      </c>
      <c r="L4" s="8">
        <v>1282</v>
      </c>
      <c r="M4" s="8">
        <f t="shared" ref="M4:M19" si="1">L4*52</f>
        <v>66664</v>
      </c>
    </row>
    <row r="5" spans="2:13" x14ac:dyDescent="0.25">
      <c r="B5" t="s">
        <v>28</v>
      </c>
      <c r="C5">
        <v>2.13</v>
      </c>
      <c r="E5" t="s">
        <v>29</v>
      </c>
      <c r="F5" s="6">
        <f t="shared" si="0"/>
        <v>0.27200000000000002</v>
      </c>
      <c r="G5" s="7">
        <v>21.9</v>
      </c>
      <c r="H5" s="7">
        <v>21.7</v>
      </c>
      <c r="I5" s="7">
        <v>24.2</v>
      </c>
      <c r="J5" s="7">
        <v>25.7</v>
      </c>
      <c r="K5" s="7">
        <v>27.2</v>
      </c>
      <c r="L5" s="8">
        <v>1331</v>
      </c>
      <c r="M5" s="8">
        <f t="shared" si="1"/>
        <v>69212</v>
      </c>
    </row>
    <row r="6" spans="2:13" x14ac:dyDescent="0.25">
      <c r="B6" t="s">
        <v>30</v>
      </c>
      <c r="C6">
        <v>0.625</v>
      </c>
      <c r="E6" t="s">
        <v>31</v>
      </c>
      <c r="F6" s="6">
        <f t="shared" si="0"/>
        <v>0.35700000000000004</v>
      </c>
      <c r="G6" s="7">
        <v>25.1</v>
      </c>
      <c r="H6" s="7">
        <v>27.8</v>
      </c>
      <c r="I6" s="7">
        <v>27.7</v>
      </c>
      <c r="J6" s="7">
        <v>29.7</v>
      </c>
      <c r="K6" s="7">
        <v>35.700000000000003</v>
      </c>
      <c r="L6" s="8">
        <v>1331</v>
      </c>
      <c r="M6" s="8">
        <f t="shared" si="1"/>
        <v>69212</v>
      </c>
    </row>
    <row r="7" spans="2:13" x14ac:dyDescent="0.25">
      <c r="E7" t="s">
        <v>32</v>
      </c>
      <c r="F7" s="6">
        <f t="shared" si="0"/>
        <v>0.27300000000000002</v>
      </c>
      <c r="G7" s="7">
        <v>23.9</v>
      </c>
      <c r="H7" s="7">
        <v>28.6</v>
      </c>
      <c r="I7" s="7">
        <v>28.1</v>
      </c>
      <c r="J7" s="7">
        <v>27.8</v>
      </c>
      <c r="K7" s="7">
        <v>27.3</v>
      </c>
      <c r="L7" s="8">
        <v>911</v>
      </c>
      <c r="M7" s="8">
        <f t="shared" si="1"/>
        <v>47372</v>
      </c>
    </row>
    <row r="8" spans="2:13" x14ac:dyDescent="0.25">
      <c r="E8" t="s">
        <v>33</v>
      </c>
      <c r="F8" s="6">
        <f t="shared" si="0"/>
        <v>0.53</v>
      </c>
      <c r="G8" s="7">
        <v>49</v>
      </c>
      <c r="H8" s="7">
        <v>55.7</v>
      </c>
      <c r="I8" s="7">
        <v>56.6</v>
      </c>
      <c r="J8" s="7">
        <v>53.6</v>
      </c>
      <c r="K8" s="7">
        <v>53</v>
      </c>
      <c r="L8" s="8">
        <v>911</v>
      </c>
      <c r="M8" s="8">
        <f t="shared" si="1"/>
        <v>47372</v>
      </c>
    </row>
    <row r="9" spans="2:13" x14ac:dyDescent="0.25">
      <c r="E9" t="s">
        <v>34</v>
      </c>
      <c r="F9" s="6">
        <f t="shared" si="0"/>
        <v>0.41000000000000003</v>
      </c>
      <c r="G9" s="7">
        <v>35.9</v>
      </c>
      <c r="H9" s="7">
        <v>37.799999999999997</v>
      </c>
      <c r="I9" s="7">
        <v>39.1</v>
      </c>
      <c r="J9" s="7">
        <v>39.799999999999997</v>
      </c>
      <c r="K9" s="7">
        <v>41</v>
      </c>
      <c r="L9" s="8">
        <v>911</v>
      </c>
      <c r="M9" s="8">
        <f t="shared" si="1"/>
        <v>47372</v>
      </c>
    </row>
    <row r="10" spans="2:13" x14ac:dyDescent="0.25">
      <c r="E10" t="s">
        <v>2</v>
      </c>
      <c r="F10" s="6">
        <f t="shared" si="0"/>
        <v>0.35000000000000003</v>
      </c>
      <c r="G10" s="7">
        <v>29.7</v>
      </c>
      <c r="H10" s="7">
        <v>32.299999999999997</v>
      </c>
      <c r="I10" s="7">
        <v>33.6</v>
      </c>
      <c r="J10" s="7">
        <v>32.700000000000003</v>
      </c>
      <c r="K10" s="7">
        <v>35</v>
      </c>
      <c r="L10" s="8">
        <v>2035</v>
      </c>
      <c r="M10" s="8">
        <f t="shared" si="1"/>
        <v>105820</v>
      </c>
    </row>
    <row r="11" spans="2:13" x14ac:dyDescent="0.25">
      <c r="E11" t="s">
        <v>35</v>
      </c>
      <c r="F11" s="6">
        <f t="shared" si="0"/>
        <v>0.24399999999999999</v>
      </c>
      <c r="G11" s="7">
        <v>26.2</v>
      </c>
      <c r="H11" s="7">
        <v>24.5</v>
      </c>
      <c r="I11" s="7">
        <v>24.5</v>
      </c>
      <c r="J11" s="7">
        <v>23.1</v>
      </c>
      <c r="K11" s="7">
        <v>24.4</v>
      </c>
      <c r="L11" s="8">
        <v>1826</v>
      </c>
      <c r="M11" s="8">
        <f t="shared" si="1"/>
        <v>94952</v>
      </c>
    </row>
    <row r="12" spans="2:13" x14ac:dyDescent="0.25">
      <c r="E12" t="s">
        <v>36</v>
      </c>
      <c r="F12" s="6">
        <f t="shared" si="0"/>
        <v>0.36499999999999999</v>
      </c>
      <c r="G12" s="7">
        <v>39.5</v>
      </c>
      <c r="H12" s="7">
        <v>36.5</v>
      </c>
      <c r="I12" s="7">
        <v>35.4</v>
      </c>
      <c r="J12" s="7">
        <v>34.799999999999997</v>
      </c>
      <c r="K12" s="7">
        <v>36.5</v>
      </c>
      <c r="L12" s="8">
        <v>1826</v>
      </c>
      <c r="M12" s="8">
        <f t="shared" si="1"/>
        <v>94952</v>
      </c>
    </row>
    <row r="13" spans="2:13" x14ac:dyDescent="0.25">
      <c r="E13" t="s">
        <v>37</v>
      </c>
      <c r="F13" s="6">
        <f t="shared" si="0"/>
        <v>0.6409999999999999</v>
      </c>
      <c r="G13" s="7">
        <v>56.7</v>
      </c>
      <c r="H13" s="7">
        <v>60</v>
      </c>
      <c r="I13" s="7">
        <v>61.5</v>
      </c>
      <c r="J13" s="7">
        <v>63.9</v>
      </c>
      <c r="K13" s="7">
        <v>64.099999999999994</v>
      </c>
      <c r="L13" s="8">
        <v>1483</v>
      </c>
      <c r="M13" s="8">
        <f t="shared" si="1"/>
        <v>77116</v>
      </c>
    </row>
    <row r="14" spans="2:13" x14ac:dyDescent="0.25">
      <c r="E14" t="s">
        <v>38</v>
      </c>
      <c r="F14" s="6">
        <f t="shared" si="0"/>
        <v>0.27399999999999997</v>
      </c>
      <c r="G14" s="7">
        <v>25.6</v>
      </c>
      <c r="H14" s="7">
        <v>26</v>
      </c>
      <c r="I14" s="7">
        <v>28.3</v>
      </c>
      <c r="J14" s="7">
        <v>28.5</v>
      </c>
      <c r="K14" s="7">
        <v>27.4</v>
      </c>
      <c r="L14" s="8">
        <v>995</v>
      </c>
      <c r="M14" s="8">
        <f t="shared" si="1"/>
        <v>51740</v>
      </c>
    </row>
    <row r="15" spans="2:13" x14ac:dyDescent="0.25">
      <c r="E15" t="s">
        <v>39</v>
      </c>
      <c r="F15" s="6">
        <f t="shared" si="0"/>
        <v>0.33200000000000002</v>
      </c>
      <c r="G15" s="7">
        <v>29.9</v>
      </c>
      <c r="H15" s="7">
        <v>30.3</v>
      </c>
      <c r="I15" s="7">
        <v>31.3</v>
      </c>
      <c r="J15" s="7">
        <v>31.8</v>
      </c>
      <c r="K15" s="7">
        <v>33.200000000000003</v>
      </c>
      <c r="L15" s="8">
        <v>995</v>
      </c>
      <c r="M15" s="8">
        <f t="shared" si="1"/>
        <v>51740</v>
      </c>
    </row>
    <row r="16" spans="2:13" x14ac:dyDescent="0.25">
      <c r="E16" t="s">
        <v>40</v>
      </c>
      <c r="F16" s="6">
        <f t="shared" si="0"/>
        <v>0.82000000000000006</v>
      </c>
      <c r="G16" s="7">
        <v>73.7</v>
      </c>
      <c r="H16" s="7">
        <v>81.5</v>
      </c>
      <c r="I16" s="7">
        <v>79.5</v>
      </c>
      <c r="J16" s="7">
        <v>80.099999999999994</v>
      </c>
      <c r="K16" s="7">
        <v>82</v>
      </c>
      <c r="L16" s="8">
        <v>481</v>
      </c>
      <c r="M16" s="8">
        <f t="shared" si="1"/>
        <v>25012</v>
      </c>
    </row>
    <row r="17" spans="5:13" x14ac:dyDescent="0.25">
      <c r="E17" t="s">
        <v>41</v>
      </c>
      <c r="F17" s="6">
        <f t="shared" si="0"/>
        <v>0.72499999999999998</v>
      </c>
      <c r="G17" s="7">
        <v>62.5</v>
      </c>
      <c r="H17" s="7">
        <v>66.599999999999994</v>
      </c>
      <c r="I17" s="7">
        <v>72.2</v>
      </c>
      <c r="J17" s="7">
        <v>73.599999999999994</v>
      </c>
      <c r="K17" s="7">
        <v>72.5</v>
      </c>
      <c r="L17" s="8">
        <v>481</v>
      </c>
      <c r="M17" s="8">
        <f t="shared" si="1"/>
        <v>25012</v>
      </c>
    </row>
    <row r="18" spans="5:13" x14ac:dyDescent="0.25">
      <c r="E18" t="s">
        <v>42</v>
      </c>
      <c r="F18" s="6">
        <f t="shared" si="0"/>
        <v>0.438</v>
      </c>
      <c r="G18" s="7">
        <v>39.4</v>
      </c>
      <c r="H18" s="7">
        <v>39.200000000000003</v>
      </c>
      <c r="I18" s="7">
        <v>43.3</v>
      </c>
      <c r="J18" s="7">
        <v>38.200000000000003</v>
      </c>
      <c r="K18" s="7">
        <v>43.8</v>
      </c>
      <c r="L18" s="8">
        <v>746</v>
      </c>
      <c r="M18" s="8">
        <f t="shared" si="1"/>
        <v>38792</v>
      </c>
    </row>
    <row r="19" spans="5:13" x14ac:dyDescent="0.25">
      <c r="E19" t="s">
        <v>43</v>
      </c>
      <c r="F19" s="6">
        <f t="shared" si="0"/>
        <v>0.18300000000000002</v>
      </c>
      <c r="G19" s="7">
        <v>16.100000000000001</v>
      </c>
      <c r="H19" s="7">
        <v>16.100000000000001</v>
      </c>
      <c r="I19" s="7">
        <v>17.899999999999999</v>
      </c>
      <c r="J19" s="7">
        <v>18.5</v>
      </c>
      <c r="K19" s="7">
        <v>18.3</v>
      </c>
      <c r="L19" s="8">
        <v>1179</v>
      </c>
      <c r="M19" s="8">
        <f t="shared" si="1"/>
        <v>61308</v>
      </c>
    </row>
    <row r="21" spans="5:13" x14ac:dyDescent="0.25">
      <c r="G21">
        <f>0.1*G3</f>
        <v>3.88</v>
      </c>
    </row>
    <row r="30" spans="5:13" x14ac:dyDescent="0.25">
      <c r="E30" t="s">
        <v>44</v>
      </c>
    </row>
    <row r="31" spans="5:13" x14ac:dyDescent="0.25">
      <c r="E31" t="s">
        <v>45</v>
      </c>
      <c r="G31">
        <v>33.299999999999997</v>
      </c>
      <c r="H31">
        <v>33.9</v>
      </c>
      <c r="I31">
        <v>35.6</v>
      </c>
      <c r="J31">
        <v>36.4</v>
      </c>
      <c r="K31">
        <v>37.299999999999997</v>
      </c>
    </row>
    <row r="32" spans="5:13" x14ac:dyDescent="0.25">
      <c r="E32" t="s">
        <v>46</v>
      </c>
      <c r="G32">
        <v>41.1</v>
      </c>
      <c r="H32">
        <v>43.4</v>
      </c>
      <c r="I32">
        <v>45.3</v>
      </c>
      <c r="J32">
        <v>44.7</v>
      </c>
      <c r="K32">
        <v>46.7</v>
      </c>
    </row>
    <row r="33" spans="5:11" x14ac:dyDescent="0.25">
      <c r="E33" t="s">
        <v>47</v>
      </c>
      <c r="G33">
        <v>36.4</v>
      </c>
      <c r="H33">
        <v>39.4</v>
      </c>
      <c r="I33">
        <v>40.9</v>
      </c>
      <c r="J33">
        <v>42.2</v>
      </c>
      <c r="K33">
        <v>42.4</v>
      </c>
    </row>
    <row r="34" spans="5:11" x14ac:dyDescent="0.25">
      <c r="E34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"/>
  <sheetViews>
    <sheetView workbookViewId="0">
      <selection activeCell="E10" sqref="E10"/>
    </sheetView>
  </sheetViews>
  <sheetFormatPr defaultColWidth="8.85546875" defaultRowHeight="15" x14ac:dyDescent="0.25"/>
  <cols>
    <col min="2" max="2" width="2.42578125" customWidth="1"/>
    <col min="3" max="3" width="21.85546875" customWidth="1"/>
    <col min="4" max="4" width="31.7109375" customWidth="1"/>
    <col min="5" max="5" width="61.28515625" customWidth="1"/>
  </cols>
  <sheetData>
    <row r="1" spans="1:5" ht="18.75" x14ac:dyDescent="0.3">
      <c r="A1" s="1" t="s">
        <v>0</v>
      </c>
    </row>
    <row r="2" spans="1:5" ht="18.75" x14ac:dyDescent="0.3">
      <c r="A2" s="1"/>
    </row>
    <row r="3" spans="1:5" x14ac:dyDescent="0.25">
      <c r="B3" s="2" t="s">
        <v>1</v>
      </c>
      <c r="C3" s="116" t="s">
        <v>2</v>
      </c>
      <c r="D3" s="116" t="s">
        <v>3</v>
      </c>
      <c r="E3" s="116" t="s">
        <v>4</v>
      </c>
    </row>
    <row r="4" spans="1:5" x14ac:dyDescent="0.25">
      <c r="B4" s="3">
        <v>1</v>
      </c>
      <c r="C4" s="116" t="s">
        <v>5</v>
      </c>
      <c r="D4" s="117" t="s">
        <v>6</v>
      </c>
      <c r="E4" s="118" t="s">
        <v>7</v>
      </c>
    </row>
    <row r="5" spans="1:5" ht="30" x14ac:dyDescent="0.25">
      <c r="B5" s="3">
        <v>2</v>
      </c>
      <c r="C5" s="116" t="s">
        <v>8</v>
      </c>
      <c r="D5" s="119" t="s">
        <v>9</v>
      </c>
      <c r="E5" s="118" t="s">
        <v>10</v>
      </c>
    </row>
    <row r="6" spans="1:5" ht="30" x14ac:dyDescent="0.25">
      <c r="B6" s="3">
        <v>3</v>
      </c>
      <c r="C6" s="116" t="s">
        <v>11</v>
      </c>
      <c r="D6" s="119" t="s">
        <v>12</v>
      </c>
      <c r="E6" s="119" t="s">
        <v>114</v>
      </c>
    </row>
    <row r="7" spans="1:5" ht="30" x14ac:dyDescent="0.25">
      <c r="B7" s="4">
        <v>4</v>
      </c>
      <c r="C7" s="120" t="s">
        <v>13</v>
      </c>
      <c r="D7" s="117" t="s">
        <v>6</v>
      </c>
      <c r="E7" s="118" t="s">
        <v>14</v>
      </c>
    </row>
  </sheetData>
  <hyperlinks>
    <hyperlink ref="E4" r:id="rId1"/>
    <hyperlink ref="E7" r:id="rId2"/>
    <hyperlink ref="E5" r:id="rId3" location="type=11&amp;year=2017&amp;qtr=4&amp;own=5&amp;area=US000&amp;supp=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Turnover Cost Calculator</vt:lpstr>
      <vt:lpstr>Turnover By Industry (BLS)</vt:lpstr>
      <vt:lpstr>Reference</vt:lpstr>
      <vt:lpstr>Sources</vt:lpstr>
    </vt:vector>
  </TitlesOfParts>
  <Company>The Boston Consulting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Corbitt, Jacqueline</dc:creator>
  <cp:lastModifiedBy>Jeremy Glover</cp:lastModifiedBy>
  <dcterms:created xsi:type="dcterms:W3CDTF">2019-09-19T16:26:46Z</dcterms:created>
  <dcterms:modified xsi:type="dcterms:W3CDTF">2019-11-15T22:48:35Z</dcterms:modified>
</cp:coreProperties>
</file>